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giPro\AppData\Local\Microsoft\Windows\INetCache\Content.Outlook\UX7KNDDJ\"/>
    </mc:Choice>
  </mc:AlternateContent>
  <xr:revisionPtr revIDLastSave="0" documentId="13_ncr:1_{65670A71-781E-4AF8-B520-B8422C58CA36}" xr6:coauthVersionLast="43" xr6:coauthVersionMax="43" xr10:uidLastSave="{00000000-0000-0000-0000-000000000000}"/>
  <bookViews>
    <workbookView xWindow="0" yWindow="0" windowWidth="28800" windowHeight="15600" xr2:uid="{00000000-000D-0000-FFFF-FFFF00000000}"/>
  </bookViews>
  <sheets>
    <sheet name="Hárok1" sheetId="1" r:id="rId1"/>
    <sheet name="Hárok2" sheetId="2" r:id="rId2"/>
    <sheet name="Hárok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35" i="1" l="1"/>
  <c r="G78" i="1" l="1"/>
  <c r="I214" i="1"/>
  <c r="I205" i="1"/>
  <c r="I193" i="1"/>
  <c r="I164" i="1"/>
  <c r="I160" i="1"/>
  <c r="I156" i="1"/>
  <c r="I141" i="1"/>
  <c r="F266" i="1" l="1"/>
  <c r="F205" i="1"/>
  <c r="F197" i="1"/>
  <c r="C20" i="1"/>
  <c r="D20" i="1"/>
  <c r="I20" i="1"/>
  <c r="H20" i="1"/>
  <c r="G20" i="1"/>
  <c r="E20" i="1"/>
  <c r="F20" i="1"/>
  <c r="I222" i="1"/>
  <c r="I226" i="1"/>
  <c r="I235" i="1"/>
  <c r="F286" i="1"/>
  <c r="F302" i="1"/>
  <c r="F308" i="1"/>
  <c r="F313" i="1"/>
  <c r="F299" i="1"/>
  <c r="E299" i="1"/>
  <c r="I221" i="1" l="1"/>
  <c r="I128" i="1"/>
  <c r="I122" i="1"/>
  <c r="F122" i="1"/>
  <c r="G226" i="1"/>
  <c r="I88" i="1" l="1"/>
  <c r="I284" i="1" s="1"/>
  <c r="I78" i="1"/>
  <c r="H78" i="1"/>
  <c r="I74" i="1"/>
  <c r="I321" i="1" l="1"/>
  <c r="I61" i="1"/>
  <c r="I36" i="1"/>
  <c r="I29" i="1"/>
  <c r="I26" i="1"/>
  <c r="I17" i="1"/>
  <c r="I14" i="1"/>
  <c r="I11" i="1"/>
  <c r="I7" i="1"/>
  <c r="G61" i="1"/>
  <c r="H61" i="1"/>
  <c r="H36" i="1"/>
  <c r="H29" i="1"/>
  <c r="H26" i="1"/>
  <c r="H17" i="1"/>
  <c r="H14" i="1"/>
  <c r="H11" i="1"/>
  <c r="H7" i="1"/>
  <c r="I56" i="1" l="1"/>
  <c r="I70" i="1" s="1"/>
  <c r="H56" i="1"/>
  <c r="H70" i="1" s="1"/>
  <c r="E313" i="1"/>
  <c r="E308" i="1"/>
  <c r="E286" i="1"/>
  <c r="D74" i="1"/>
  <c r="D164" i="1"/>
  <c r="D205" i="1"/>
  <c r="D214" i="1"/>
  <c r="D291" i="1"/>
  <c r="H291" i="1"/>
  <c r="G291" i="1"/>
  <c r="G285" i="1" s="1"/>
  <c r="F291" i="1"/>
  <c r="F285" i="1" s="1"/>
  <c r="E291" i="1"/>
  <c r="D286" i="1"/>
  <c r="D313" i="1"/>
  <c r="D302" i="1"/>
  <c r="D263" i="1"/>
  <c r="D235" i="1"/>
  <c r="H205" i="1"/>
  <c r="G205" i="1"/>
  <c r="E205" i="1"/>
  <c r="D197" i="1"/>
  <c r="D266" i="1"/>
  <c r="D29" i="1"/>
  <c r="D285" i="1" l="1"/>
  <c r="E285" i="1"/>
  <c r="D36" i="1"/>
  <c r="G235" i="1" l="1"/>
  <c r="E197" i="1"/>
  <c r="F235" i="1" l="1"/>
  <c r="H226" i="1"/>
  <c r="H222" i="1"/>
  <c r="G222" i="1"/>
  <c r="F226" i="1"/>
  <c r="F222" i="1"/>
  <c r="E226" i="1"/>
  <c r="E222" i="1"/>
  <c r="E221" i="1" s="1"/>
  <c r="H156" i="1" l="1"/>
  <c r="G156" i="1"/>
  <c r="E141" i="1"/>
  <c r="E302" i="1" l="1"/>
  <c r="E78" i="1" l="1"/>
  <c r="E74" i="1"/>
  <c r="C285" i="1" l="1"/>
  <c r="C235" i="1" l="1"/>
  <c r="C226" i="1"/>
  <c r="C222" i="1"/>
  <c r="C214" i="1"/>
  <c r="C205" i="1"/>
  <c r="C197" i="1"/>
  <c r="C193" i="1"/>
  <c r="C175" i="1"/>
  <c r="C164" i="1"/>
  <c r="E57" i="1"/>
  <c r="C221" i="1" l="1"/>
  <c r="C160" i="1"/>
  <c r="C156" i="1"/>
  <c r="C141" i="1"/>
  <c r="C139" i="1"/>
  <c r="C319" i="1"/>
  <c r="C128" i="1"/>
  <c r="C122" i="1"/>
  <c r="C88" i="1"/>
  <c r="C78" i="1"/>
  <c r="C74" i="1"/>
  <c r="C66" i="1"/>
  <c r="C36" i="1"/>
  <c r="C57" i="1"/>
  <c r="C284" i="1" l="1"/>
  <c r="C321" i="1" s="1"/>
  <c r="H193" i="1"/>
  <c r="G193" i="1"/>
  <c r="F193" i="1"/>
  <c r="E193" i="1"/>
  <c r="D193" i="1"/>
  <c r="E61" i="1"/>
  <c r="F61" i="1"/>
  <c r="C29" i="1" l="1"/>
  <c r="C26" i="1"/>
  <c r="C17" i="1"/>
  <c r="C14" i="1"/>
  <c r="C11" i="1"/>
  <c r="C7" i="1"/>
  <c r="D226" i="1"/>
  <c r="D222" i="1"/>
  <c r="D175" i="1"/>
  <c r="D160" i="1"/>
  <c r="D156" i="1"/>
  <c r="D141" i="1"/>
  <c r="D128" i="1"/>
  <c r="D122" i="1"/>
  <c r="D88" i="1"/>
  <c r="D78" i="1"/>
  <c r="D26" i="1"/>
  <c r="D17" i="1"/>
  <c r="D14" i="1"/>
  <c r="D11" i="1"/>
  <c r="D7" i="1"/>
  <c r="D284" i="1" l="1"/>
  <c r="D321" i="1" s="1"/>
  <c r="D56" i="1"/>
  <c r="D70" i="1" s="1"/>
  <c r="D221" i="1"/>
  <c r="C56" i="1"/>
  <c r="C70" i="1" s="1"/>
  <c r="E319" i="1"/>
  <c r="E139" i="1"/>
  <c r="F156" i="1"/>
  <c r="F175" i="1" l="1"/>
  <c r="F160" i="1"/>
  <c r="H141" i="1"/>
  <c r="G141" i="1"/>
  <c r="F141" i="1"/>
  <c r="E7" i="1" l="1"/>
  <c r="F7" i="1"/>
  <c r="E17" i="1"/>
  <c r="F17" i="1"/>
  <c r="F128" i="1" l="1"/>
  <c r="E128" i="1"/>
  <c r="F78" i="1"/>
  <c r="F36" i="1" l="1"/>
  <c r="E36" i="1"/>
  <c r="E26" i="1" l="1"/>
  <c r="F26" i="1"/>
  <c r="F29" i="1"/>
  <c r="E29" i="1"/>
  <c r="E11" i="1"/>
  <c r="F11" i="1"/>
  <c r="E14" i="1"/>
  <c r="F14" i="1"/>
  <c r="E56" i="1" l="1"/>
  <c r="E70" i="1" s="1"/>
  <c r="F56" i="1"/>
  <c r="F70" i="1" s="1"/>
  <c r="E88" i="1"/>
  <c r="G74" i="1"/>
  <c r="H74" i="1"/>
  <c r="F74" i="1" l="1"/>
  <c r="H122" i="1" l="1"/>
  <c r="G122" i="1"/>
  <c r="H128" i="1"/>
  <c r="H88" i="1"/>
  <c r="H160" i="1" l="1"/>
  <c r="G160" i="1"/>
  <c r="E160" i="1"/>
  <c r="E266" i="1"/>
  <c r="H235" i="1"/>
  <c r="H214" i="1"/>
  <c r="H175" i="1"/>
  <c r="H164" i="1"/>
  <c r="E156" i="1"/>
  <c r="E122" i="1"/>
  <c r="G29" i="1"/>
  <c r="G26" i="1"/>
  <c r="G17" i="1"/>
  <c r="G14" i="1"/>
  <c r="G11" i="1"/>
  <c r="G7" i="1"/>
  <c r="H221" i="1" l="1"/>
  <c r="G214" i="1"/>
  <c r="F214" i="1"/>
  <c r="E214" i="1"/>
  <c r="G175" i="1"/>
  <c r="G164" i="1"/>
  <c r="F164" i="1"/>
  <c r="E164" i="1"/>
  <c r="G128" i="1"/>
  <c r="G88" i="1"/>
  <c r="F88" i="1"/>
  <c r="G36" i="1"/>
  <c r="H284" i="1" l="1"/>
  <c r="H321" i="1" s="1"/>
  <c r="F221" i="1"/>
  <c r="F284" i="1" s="1"/>
  <c r="F321" i="1" s="1"/>
  <c r="G221" i="1"/>
  <c r="G56" i="1"/>
  <c r="G70" i="1" s="1"/>
  <c r="G284" i="1" l="1"/>
  <c r="G321" i="1" s="1"/>
  <c r="E284" i="1"/>
  <c r="E321" i="1" l="1"/>
</calcChain>
</file>

<file path=xl/sharedStrings.xml><?xml version="1.0" encoding="utf-8"?>
<sst xmlns="http://schemas.openxmlformats.org/spreadsheetml/2006/main" count="367" uniqueCount="313">
  <si>
    <t>Vydavková časť rozpočtu v €</t>
  </si>
  <si>
    <t>Položky</t>
  </si>
  <si>
    <t>Bežné výdavky</t>
  </si>
  <si>
    <t>Mzdy, platy, sl. príjmy a ost.os. vyrovnania</t>
  </si>
  <si>
    <t>Tarifné platy</t>
  </si>
  <si>
    <t>Príplatky</t>
  </si>
  <si>
    <t>Odmeny</t>
  </si>
  <si>
    <t>Poistné a príspevok do poisťovní</t>
  </si>
  <si>
    <t>Poistné do VZP</t>
  </si>
  <si>
    <t>Na nem. poisť.</t>
  </si>
  <si>
    <t>Na starobné poisť.</t>
  </si>
  <si>
    <t>Na úrazové poisť.</t>
  </si>
  <si>
    <t>Na inval. poisť.</t>
  </si>
  <si>
    <t>Na poisť. v nezamestn.</t>
  </si>
  <si>
    <t>Do rezerv. fondu</t>
  </si>
  <si>
    <t>DDP</t>
  </si>
  <si>
    <t>Tovary a služby</t>
  </si>
  <si>
    <t>Cestovné náhrady</t>
  </si>
  <si>
    <t>Energie</t>
  </si>
  <si>
    <t>Vodné, stočné</t>
  </si>
  <si>
    <t>Pošt. a telek. služby</t>
  </si>
  <si>
    <t>Interiérové vybavenie</t>
  </si>
  <si>
    <t>Nákup výpočtovej techniky</t>
  </si>
  <si>
    <t>Všeobecný mater.</t>
  </si>
  <si>
    <t>Knihy, časopisy</t>
  </si>
  <si>
    <t>OOPP</t>
  </si>
  <si>
    <t>Softvér a licencie</t>
  </si>
  <si>
    <t>Reprezentačné</t>
  </si>
  <si>
    <t>PHM</t>
  </si>
  <si>
    <t>Servis</t>
  </si>
  <si>
    <t>Poistenie vozidla</t>
  </si>
  <si>
    <t>Karty, známky, poplatky</t>
  </si>
  <si>
    <t>Údržba výpočtovej techniky</t>
  </si>
  <si>
    <t>Údržba budov</t>
  </si>
  <si>
    <t>Školenia, semináre</t>
  </si>
  <si>
    <t>Reklama, propag., inzercia</t>
  </si>
  <si>
    <t>Všeob. služby</t>
  </si>
  <si>
    <t>Špeciálne služby</t>
  </si>
  <si>
    <t>Poplatky a odvody</t>
  </si>
  <si>
    <t>Stravovanie</t>
  </si>
  <si>
    <t>Poistné budov</t>
  </si>
  <si>
    <t>Prídel SF</t>
  </si>
  <si>
    <t>Kolkové známky</t>
  </si>
  <si>
    <t>Odmeny a príspevky</t>
  </si>
  <si>
    <t xml:space="preserve">Dohody zamestnancom </t>
  </si>
  <si>
    <t>Bežné transfery</t>
  </si>
  <si>
    <t>Príspevok PVS</t>
  </si>
  <si>
    <t>0.1.60</t>
  </si>
  <si>
    <t>Do rezerv. Fondu</t>
  </si>
  <si>
    <t>Poštovné</t>
  </si>
  <si>
    <t xml:space="preserve">Odmeny členov komisie </t>
  </si>
  <si>
    <t>Všeobecný materiál</t>
  </si>
  <si>
    <t>Palivá, mazivá, oleje</t>
  </si>
  <si>
    <t xml:space="preserve">Stravovanie </t>
  </si>
  <si>
    <t>Dohody o vykonaní práce</t>
  </si>
  <si>
    <t>0.1.7.0</t>
  </si>
  <si>
    <t>Splátka úroku</t>
  </si>
  <si>
    <t>Splácanie úrokov</t>
  </si>
  <si>
    <t xml:space="preserve"> Požiarna ochrana</t>
  </si>
  <si>
    <t>Špeciálny materiál</t>
  </si>
  <si>
    <t>Poistenie vozidiel</t>
  </si>
  <si>
    <t xml:space="preserve">Servis, údržba </t>
  </si>
  <si>
    <t>Karty, známky a popl.</t>
  </si>
  <si>
    <t>Súťaže, občerstvenie</t>
  </si>
  <si>
    <t>Cestná doprava</t>
  </si>
  <si>
    <t>Materiál</t>
  </si>
  <si>
    <t>Údržba</t>
  </si>
  <si>
    <t>Nakladanie s odpadmi</t>
  </si>
  <si>
    <t>Odvoz TKO</t>
  </si>
  <si>
    <t>Rozvoj bývania</t>
  </si>
  <si>
    <t>Elektrická energia</t>
  </si>
  <si>
    <t>Palivo ako zdroj energie</t>
  </si>
  <si>
    <t>Údržba pracov. strojov</t>
  </si>
  <si>
    <t>Revízie</t>
  </si>
  <si>
    <t>Poistné BD</t>
  </si>
  <si>
    <t>Dohoda o vyk. Práca</t>
  </si>
  <si>
    <t>Rozvoj obcí</t>
  </si>
  <si>
    <t>Ochranné pracovné pomôcky</t>
  </si>
  <si>
    <t>Prídel do SF</t>
  </si>
  <si>
    <t>Materiál VPP</t>
  </si>
  <si>
    <t>Náhrady príjmu</t>
  </si>
  <si>
    <t>Verejné osvetlenie</t>
  </si>
  <si>
    <t>Rekreačné a športové služby</t>
  </si>
  <si>
    <t>Príspevok TJ</t>
  </si>
  <si>
    <t>Knižnice</t>
  </si>
  <si>
    <t>Knihy</t>
  </si>
  <si>
    <t>Ostatné kultúrne služby</t>
  </si>
  <si>
    <t>Športové a kultúrne podujatia</t>
  </si>
  <si>
    <t>Fotoslužby</t>
  </si>
  <si>
    <t>Poplatky ochran. Známky</t>
  </si>
  <si>
    <t>Nábož. a iné spoločenské služby</t>
  </si>
  <si>
    <t>Na členské príspevky</t>
  </si>
  <si>
    <t xml:space="preserve">09.1.1.1 </t>
  </si>
  <si>
    <t>Predškolská výchova</t>
  </si>
  <si>
    <t>Mzdy, platy, sl. príjmy a ost.os.</t>
  </si>
  <si>
    <t>Poistné a prísp. do poisť.</t>
  </si>
  <si>
    <t>Na nem.poist.</t>
  </si>
  <si>
    <t>Na starobné pois.</t>
  </si>
  <si>
    <t>Na úrazové poist.</t>
  </si>
  <si>
    <t>Na inval.poist.</t>
  </si>
  <si>
    <t>Na poist. v nezamestnanosti</t>
  </si>
  <si>
    <t>Do rezev.fondu</t>
  </si>
  <si>
    <t>Cestovné</t>
  </si>
  <si>
    <t xml:space="preserve">Vodné stočné </t>
  </si>
  <si>
    <t>Pošt.a telek.služby</t>
  </si>
  <si>
    <t xml:space="preserve">Učeb. pom., knihy, </t>
  </si>
  <si>
    <t>Softvér</t>
  </si>
  <si>
    <t>Údržba výpočtovej tech.</t>
  </si>
  <si>
    <t>Školenia</t>
  </si>
  <si>
    <t>MDD</t>
  </si>
  <si>
    <t>Všeobecné služby - čistenie kobercov</t>
  </si>
  <si>
    <t>Poplatky a odvody TKO obec</t>
  </si>
  <si>
    <t>Základná škola- MDD</t>
  </si>
  <si>
    <t>Sociálna výpomoc</t>
  </si>
  <si>
    <t>Dohody o vyk. práce</t>
  </si>
  <si>
    <t>Prevod finanč. prostriedkov ZŠ</t>
  </si>
  <si>
    <t>Prevod finanč. prostriedkov ŠJ</t>
  </si>
  <si>
    <t>Prevod finanč. prostriedkov ŠK</t>
  </si>
  <si>
    <t>Bežné výdavky spolu</t>
  </si>
  <si>
    <t>Kapitálové výdavky</t>
  </si>
  <si>
    <t>Projektová dokum.</t>
  </si>
  <si>
    <t>Transakcie verej. dlhu</t>
  </si>
  <si>
    <t>Z bank. úverov dlhodobých</t>
  </si>
  <si>
    <t xml:space="preserve">Výdavky spolu </t>
  </si>
  <si>
    <t>Príjmová časť rozpočtu v €</t>
  </si>
  <si>
    <t xml:space="preserve">Položky </t>
  </si>
  <si>
    <t>Bežné príjmy</t>
  </si>
  <si>
    <t>Dane z príjmov  fyzickej osoby</t>
  </si>
  <si>
    <t>Výnos dane</t>
  </si>
  <si>
    <t>Daň z nehnuteľnosti</t>
  </si>
  <si>
    <t>Daň z pozemkov</t>
  </si>
  <si>
    <t>Daň zo stavieb</t>
  </si>
  <si>
    <t>Daň z bytov</t>
  </si>
  <si>
    <t>Dane za špecifické služby</t>
  </si>
  <si>
    <t>Daň za psa</t>
  </si>
  <si>
    <t>Za TKO</t>
  </si>
  <si>
    <t>Príjmy z vlastníctva</t>
  </si>
  <si>
    <t>Z prenajatých budov, priest. a obj.</t>
  </si>
  <si>
    <t>Administratívne poplatky</t>
  </si>
  <si>
    <t xml:space="preserve">Pokuty, penále </t>
  </si>
  <si>
    <t>Poplatky a platby z nepriem. a náhodného predaja služieb</t>
  </si>
  <si>
    <t xml:space="preserve">Za predaj výrobkov tovarov a služieb(opatr. služba, cintorínske poplatky </t>
  </si>
  <si>
    <t>Poplatky za MŠ</t>
  </si>
  <si>
    <t>Za stravné</t>
  </si>
  <si>
    <t>Úroky z tuzemských vkladov</t>
  </si>
  <si>
    <t>Z vkladov</t>
  </si>
  <si>
    <t>Vrátené prostriedky od iných subjektov VS</t>
  </si>
  <si>
    <t>Ostatné príjmy</t>
  </si>
  <si>
    <t>Z dobropisov</t>
  </si>
  <si>
    <t>Iné príjmy</t>
  </si>
  <si>
    <t>Transfery v rámci VS</t>
  </si>
  <si>
    <t>Zo ŠR – ZŠ</t>
  </si>
  <si>
    <t>Príspevok pre žiakov SZP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</si>
  <si>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MŠ predškolákov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</si>
  <si>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stavebný úrad</t>
    </r>
  </si>
  <si>
    <t>a účelov.komunik.</t>
  </si>
  <si>
    <t>hlásenie pobytu a register obyv.</t>
  </si>
  <si>
    <t>životné prostredie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</si>
  <si>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 xml:space="preserve">dotácia hm.núd. </t>
    </r>
  </si>
  <si>
    <t>ÚP</t>
  </si>
  <si>
    <t>CO odmeny skladníkom</t>
  </si>
  <si>
    <t>dotácia DHZ Podvysoká</t>
  </si>
  <si>
    <r>
      <t>Bežné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príjmy celkom</t>
    </r>
  </si>
  <si>
    <t>Kapitálové príjmy</t>
  </si>
  <si>
    <t>Príjmy z kapitálových aktív</t>
  </si>
  <si>
    <t xml:space="preserve">Príjem z predaja pozemkov                   </t>
  </si>
  <si>
    <t>Príjmy spolu</t>
  </si>
  <si>
    <t>Prevod finan.prostriedkov krúžky</t>
  </si>
  <si>
    <t xml:space="preserve">Voľby </t>
  </si>
  <si>
    <t xml:space="preserve">513002        Bankové úvery dlhodobé </t>
  </si>
  <si>
    <t>poistné</t>
  </si>
  <si>
    <t>Náhrady - lek prehliadky</t>
  </si>
  <si>
    <t>Vysielacie služby</t>
  </si>
  <si>
    <t>Rekonštrukcia ver.rozhlasu</t>
  </si>
  <si>
    <t>Výkup pozemkov</t>
  </si>
  <si>
    <t>Vrátenie príjmov z min. rokov</t>
  </si>
  <si>
    <t>Dohody o vyk. Práce</t>
  </si>
  <si>
    <t xml:space="preserve">Energie </t>
  </si>
  <si>
    <t>Pasport hrobových miest</t>
  </si>
  <si>
    <t>Výpočtová technika</t>
  </si>
  <si>
    <t xml:space="preserve">Údržba budov </t>
  </si>
  <si>
    <t>Rek. a výs. infraštruktúry  II. etapa</t>
  </si>
  <si>
    <t>Rek. a výs.infraštruktúry  I.etapa</t>
  </si>
  <si>
    <t xml:space="preserve">Vzdelávacie poukazy </t>
  </si>
  <si>
    <t>Spracovala: Pureková</t>
  </si>
  <si>
    <t>Potraviny</t>
  </si>
  <si>
    <t>Udržba softvéru</t>
  </si>
  <si>
    <t>Nemocenské dávky</t>
  </si>
  <si>
    <t>Transfer cirkvam</t>
  </si>
  <si>
    <t>Údržba prev. Strojov</t>
  </si>
  <si>
    <t>Poistné SP starobné</t>
  </si>
  <si>
    <t>Poistné SP úrazové</t>
  </si>
  <si>
    <t>Poistné RF rezervný fond</t>
  </si>
  <si>
    <t>08.2.0.</t>
  </si>
  <si>
    <t>08.1.0.</t>
  </si>
  <si>
    <t>6.2.0.</t>
  </si>
  <si>
    <t>05.1.0.</t>
  </si>
  <si>
    <t>06.1.0.</t>
  </si>
  <si>
    <t>8.4.0.</t>
  </si>
  <si>
    <t>10.7.0.</t>
  </si>
  <si>
    <t>Rekonštrukia MŠ</t>
  </si>
  <si>
    <t>Nákup prevádzkových strojov, prístrojov a zar.-kompostéry</t>
  </si>
  <si>
    <t>Poistné so ostat. ZP</t>
  </si>
  <si>
    <t>Poistné do ostatných ZP</t>
  </si>
  <si>
    <t>Poistné do ostat. ZP</t>
  </si>
  <si>
    <t>Pracovné stroje, náradie</t>
  </si>
  <si>
    <t>Poistné invalidné</t>
  </si>
  <si>
    <t>10.2.0.</t>
  </si>
  <si>
    <t>Staroba</t>
  </si>
  <si>
    <t>1.7.0.</t>
  </si>
  <si>
    <t>03.2.0.</t>
  </si>
  <si>
    <t>06.4.0.</t>
  </si>
  <si>
    <t>08.3.0.</t>
  </si>
  <si>
    <t>04.5.0.</t>
  </si>
  <si>
    <t>09.1.1.1.</t>
  </si>
  <si>
    <t>Príjmy z odvodov hazardných hier</t>
  </si>
  <si>
    <t xml:space="preserve">  Prídel do SF</t>
  </si>
  <si>
    <t>Údržba cestných panelov</t>
  </si>
  <si>
    <t xml:space="preserve">PHM </t>
  </si>
  <si>
    <t>Milan Matlák, starosta obce</t>
  </si>
  <si>
    <t>0.4.5.1.</t>
  </si>
  <si>
    <t>0.3.2.0.</t>
  </si>
  <si>
    <t>Tuz. a kap. granty a transfery</t>
  </si>
  <si>
    <t>Prevod finančných prostr.</t>
  </si>
  <si>
    <t>Prevod prostr .z peň. fondov</t>
  </si>
  <si>
    <t>Prijaté úvery, pôž. a náv. fin. výp.</t>
  </si>
  <si>
    <t>Rozpočet 2019</t>
  </si>
  <si>
    <t>Transfer jednotlivcovi</t>
  </si>
  <si>
    <t>Eliptický trenažér</t>
  </si>
  <si>
    <t>Pop. a platby za znečisťovanie ovzdušia</t>
  </si>
  <si>
    <t>Vratky - zo zdrav.poisť. (VPP)</t>
  </si>
  <si>
    <t>Učebnice+prvouka</t>
  </si>
  <si>
    <t>Dotácia lyžiarsky výcvik</t>
  </si>
  <si>
    <t>Dotácia škola v prírode</t>
  </si>
  <si>
    <t>Náhrady</t>
  </si>
  <si>
    <t>Štúdie, ex. Posudky</t>
  </si>
  <si>
    <t>Voľby</t>
  </si>
  <si>
    <t>Poštové služby</t>
  </si>
  <si>
    <t>Potraviny voda</t>
  </si>
  <si>
    <t>Špeciálne služby projekt TKO</t>
  </si>
  <si>
    <t>Poistenie</t>
  </si>
  <si>
    <t>Rek. a výs. infraštruktúry  III. etapa</t>
  </si>
  <si>
    <t>konkurzy a súťaže</t>
  </si>
  <si>
    <t>Transfery na nem. dávky</t>
  </si>
  <si>
    <t>Rutinná štand. údržba</t>
  </si>
  <si>
    <t>Nájom vysielačky</t>
  </si>
  <si>
    <t>propagácia reklama, inzercia</t>
  </si>
  <si>
    <t>Všeob. mat. odpadové nádoby</t>
  </si>
  <si>
    <t>Údržba softvéru</t>
  </si>
  <si>
    <t xml:space="preserve">Územný plán obce </t>
  </si>
  <si>
    <t>Rozpočet 2020</t>
  </si>
  <si>
    <t>Skutočnosť 2016</t>
  </si>
  <si>
    <t>Rekonštrukcia požiarnej zbrojnice</t>
  </si>
  <si>
    <t>Kamerový systém</t>
  </si>
  <si>
    <t>register adries</t>
  </si>
  <si>
    <t>Refundácia mzdy 6 %</t>
  </si>
  <si>
    <t>Dotácia oprava zbrojnice</t>
  </si>
  <si>
    <t>Výstavba detského ihriska</t>
  </si>
  <si>
    <t>Dotácia VUC Podvysocké leto</t>
  </si>
  <si>
    <t>Výstavba urnový háj</t>
  </si>
  <si>
    <t>Výstavba pódia ihrisko TJ</t>
  </si>
  <si>
    <t>PD požiarna zbrojnica</t>
  </si>
  <si>
    <t>08.4.0.</t>
  </si>
  <si>
    <t>09.1.1.2.</t>
  </si>
  <si>
    <t xml:space="preserve">Konvektomat ŠJ pri ZŠ </t>
  </si>
  <si>
    <t>Základná škola</t>
  </si>
  <si>
    <t>Výstavba cyklochodníka</t>
  </si>
  <si>
    <t>Školenie</t>
  </si>
  <si>
    <t>Prevod fin. prostr. asist.učiteľa</t>
  </si>
  <si>
    <t>Dane RTVS poplatky</t>
  </si>
  <si>
    <t>8.3.0.</t>
  </si>
  <si>
    <t>Všeob. materiál - ver. Rozhlas</t>
  </si>
  <si>
    <t xml:space="preserve">Všeobecný materiál </t>
  </si>
  <si>
    <t>Výstavba multif. ihriska</t>
  </si>
  <si>
    <t>Výstavba chod. pre chodcov</t>
  </si>
  <si>
    <t>Granty  - Pod.leto, ovocie MŠ, Jednota ihrisko</t>
  </si>
  <si>
    <t>Rozpočet 2021</t>
  </si>
  <si>
    <t>Správne poplatky</t>
  </si>
  <si>
    <t>Dotácia-zníž. ener. nároč.MŠ</t>
  </si>
  <si>
    <t>Očak. skutočnoť  2018</t>
  </si>
  <si>
    <t>Výstavba mult.ihriska s mant.</t>
  </si>
  <si>
    <t>Skutočnosť rozpočtu  2017</t>
  </si>
  <si>
    <t>Skutočnosť  rozpočtu 2016</t>
  </si>
  <si>
    <t>Z prenájom vodovodu</t>
  </si>
  <si>
    <t>Schválený rozpočet  2018</t>
  </si>
  <si>
    <t>Príjmy od nef. Práv. osôb</t>
  </si>
  <si>
    <t>Príjmy z náhrad poist.plnenia</t>
  </si>
  <si>
    <t>Telekomunikačné služby</t>
  </si>
  <si>
    <t xml:space="preserve"> Rozpočet  obce Podvysoká  na roky 2019-2020</t>
  </si>
  <si>
    <t>Dotácia Domov dôchod.Čadca</t>
  </si>
  <si>
    <t>Údržba verejného osvetlenia</t>
  </si>
  <si>
    <t>Transfery jedn. Chochrúň</t>
  </si>
  <si>
    <t>06.2.0.</t>
  </si>
  <si>
    <t>Rozvoj obce</t>
  </si>
  <si>
    <t>03.6.0.</t>
  </si>
  <si>
    <t>Bezpečnosť</t>
  </si>
  <si>
    <t>Výstavba kamerového systému</t>
  </si>
  <si>
    <t>Rek. a modr. požiarnej zbroj.</t>
  </si>
  <si>
    <t xml:space="preserve">Nák.prev. Strojov - časové hod. </t>
  </si>
  <si>
    <t>Transfery Hálkové dni, záhrad.</t>
  </si>
  <si>
    <t>Schválený rozpočet 2018</t>
  </si>
  <si>
    <t>Očakávaná skutočnosť 2018</t>
  </si>
  <si>
    <t>Skutočnosť  2017</t>
  </si>
  <si>
    <t>Doh. o vyk. Práce-správca ihris.</t>
  </si>
  <si>
    <t>Odstupné</t>
  </si>
  <si>
    <t xml:space="preserve">                                                                                                                           </t>
  </si>
  <si>
    <t>Opatrov. Služby</t>
  </si>
  <si>
    <t>Dotácia záhradkári</t>
  </si>
  <si>
    <t>Tarifný plat</t>
  </si>
  <si>
    <t>Poistné v nezamest.</t>
  </si>
  <si>
    <t>Poistné SP NP</t>
  </si>
  <si>
    <t>Vyvesené: 25.11.2018</t>
  </si>
  <si>
    <t>Zvesené: 27.12.2018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</si>
</sst>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Georgia"/>
      <family val="1"/>
      <charset val="238"/>
    </font>
    <font>
      <sz val="14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Fill="1" applyBorder="1"/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right" wrapText="1"/>
    </xf>
    <xf numFmtId="2" fontId="3" fillId="0" borderId="0" xfId="0" applyNumberFormat="1" applyFont="1" applyFill="1" applyBorder="1" applyAlignment="1">
      <alignment vertical="top" wrapText="1"/>
    </xf>
    <xf numFmtId="0" fontId="12" fillId="0" borderId="0" xfId="0" applyFont="1" applyAlignment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/>
    </xf>
    <xf numFmtId="0" fontId="2" fillId="2" borderId="2" xfId="0" applyFont="1" applyFill="1" applyBorder="1" applyAlignmen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3" fontId="3" fillId="0" borderId="2" xfId="0" applyNumberFormat="1" applyFont="1" applyBorder="1" applyAlignment="1">
      <alignment wrapText="1"/>
    </xf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2" fontId="3" fillId="0" borderId="2" xfId="0" applyNumberFormat="1" applyFont="1" applyBorder="1" applyAlignment="1">
      <alignment vertical="top" wrapText="1"/>
    </xf>
    <xf numFmtId="0" fontId="9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 indent="1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wrapText="1"/>
    </xf>
    <xf numFmtId="14" fontId="2" fillId="2" borderId="2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right" vertical="top" wrapText="1"/>
    </xf>
    <xf numFmtId="0" fontId="7" fillId="2" borderId="2" xfId="0" applyFont="1" applyFill="1" applyBorder="1" applyAlignment="1">
      <alignment horizontal="right" wrapText="1"/>
    </xf>
    <xf numFmtId="2" fontId="2" fillId="2" borderId="2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 applyAlignment="1">
      <alignment vertical="top" wrapText="1"/>
    </xf>
    <xf numFmtId="0" fontId="3" fillId="5" borderId="2" xfId="0" applyFont="1" applyFill="1" applyBorder="1" applyAlignment="1">
      <alignment wrapText="1"/>
    </xf>
    <xf numFmtId="0" fontId="3" fillId="5" borderId="2" xfId="0" applyFont="1" applyFill="1" applyBorder="1" applyAlignment="1">
      <alignment vertical="top" wrapText="1"/>
    </xf>
    <xf numFmtId="0" fontId="3" fillId="5" borderId="2" xfId="0" applyFont="1" applyFill="1" applyBorder="1" applyAlignment="1">
      <alignment vertical="top"/>
    </xf>
    <xf numFmtId="0" fontId="2" fillId="2" borderId="2" xfId="0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 wrapText="1"/>
    </xf>
    <xf numFmtId="0" fontId="3" fillId="0" borderId="2" xfId="0" applyFont="1" applyBorder="1" applyAlignment="1">
      <alignment horizontal="right"/>
    </xf>
    <xf numFmtId="0" fontId="2" fillId="2" borderId="2" xfId="0" applyFont="1" applyFill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3" fontId="2" fillId="3" borderId="2" xfId="0" applyNumberFormat="1" applyFont="1" applyFill="1" applyBorder="1" applyAlignment="1">
      <alignment horizontal="right" vertical="top"/>
    </xf>
    <xf numFmtId="3" fontId="3" fillId="0" borderId="4" xfId="0" applyNumberFormat="1" applyFont="1" applyBorder="1" applyAlignment="1">
      <alignment vertical="top"/>
    </xf>
    <xf numFmtId="0" fontId="3" fillId="0" borderId="5" xfId="0" applyFont="1" applyBorder="1" applyAlignment="1">
      <alignment vertical="top"/>
    </xf>
    <xf numFmtId="2" fontId="3" fillId="5" borderId="2" xfId="0" applyNumberFormat="1" applyFont="1" applyFill="1" applyBorder="1" applyAlignment="1">
      <alignment vertical="top" wrapText="1"/>
    </xf>
    <xf numFmtId="3" fontId="2" fillId="2" borderId="4" xfId="0" applyNumberFormat="1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6" borderId="2" xfId="0" applyFont="1" applyFill="1" applyBorder="1" applyAlignment="1">
      <alignment wrapText="1"/>
    </xf>
    <xf numFmtId="0" fontId="2" fillId="6" borderId="2" xfId="0" applyFont="1" applyFill="1" applyBorder="1" applyAlignment="1">
      <alignment horizontal="right" wrapText="1"/>
    </xf>
    <xf numFmtId="0" fontId="2" fillId="6" borderId="2" xfId="0" applyFont="1" applyFill="1" applyBorder="1" applyAlignment="1">
      <alignment vertical="top" wrapText="1"/>
    </xf>
    <xf numFmtId="0" fontId="3" fillId="0" borderId="3" xfId="0" applyFont="1" applyBorder="1" applyAlignment="1">
      <alignment horizontal="right"/>
    </xf>
    <xf numFmtId="3" fontId="2" fillId="2" borderId="2" xfId="0" applyNumberFormat="1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5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wrapText="1"/>
    </xf>
    <xf numFmtId="0" fontId="2" fillId="3" borderId="2" xfId="0" applyFont="1" applyFill="1" applyBorder="1" applyAlignment="1">
      <alignment vertical="center" wrapText="1"/>
    </xf>
    <xf numFmtId="0" fontId="2" fillId="5" borderId="13" xfId="0" applyFont="1" applyFill="1" applyBorder="1" applyAlignment="1">
      <alignment horizontal="right" wrapText="1"/>
    </xf>
    <xf numFmtId="0" fontId="2" fillId="5" borderId="13" xfId="0" applyFont="1" applyFill="1" applyBorder="1" applyAlignment="1">
      <alignment vertical="top" wrapText="1"/>
    </xf>
    <xf numFmtId="0" fontId="3" fillId="5" borderId="2" xfId="0" applyFont="1" applyFill="1" applyBorder="1" applyAlignment="1">
      <alignment horizontal="right" wrapText="1"/>
    </xf>
    <xf numFmtId="0" fontId="3" fillId="5" borderId="3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right"/>
    </xf>
    <xf numFmtId="0" fontId="2" fillId="0" borderId="2" xfId="0" applyFont="1" applyBorder="1" applyAlignment="1">
      <alignment horizontal="right" vertical="top" wrapText="1"/>
    </xf>
    <xf numFmtId="0" fontId="3" fillId="5" borderId="3" xfId="0" applyFont="1" applyFill="1" applyBorder="1" applyAlignment="1">
      <alignment wrapText="1"/>
    </xf>
    <xf numFmtId="3" fontId="2" fillId="3" borderId="2" xfId="0" applyNumberFormat="1" applyFont="1" applyFill="1" applyBorder="1" applyAlignment="1">
      <alignment wrapText="1"/>
    </xf>
    <xf numFmtId="3" fontId="2" fillId="3" borderId="2" xfId="0" applyNumberFormat="1" applyFont="1" applyFill="1" applyBorder="1" applyAlignment="1">
      <alignment horizontal="right" wrapText="1"/>
    </xf>
    <xf numFmtId="0" fontId="10" fillId="0" borderId="0" xfId="0" applyFont="1"/>
    <xf numFmtId="0" fontId="10" fillId="0" borderId="2" xfId="0" applyFont="1" applyBorder="1"/>
    <xf numFmtId="0" fontId="3" fillId="5" borderId="3" xfId="0" applyFont="1" applyFill="1" applyBorder="1" applyAlignment="1">
      <alignment horizontal="right" wrapText="1"/>
    </xf>
    <xf numFmtId="0" fontId="3" fillId="5" borderId="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vertical="top" wrapText="1"/>
    </xf>
    <xf numFmtId="0" fontId="14" fillId="6" borderId="2" xfId="0" applyFont="1" applyFill="1" applyBorder="1" applyAlignment="1">
      <alignment wrapText="1"/>
    </xf>
    <xf numFmtId="0" fontId="14" fillId="6" borderId="2" xfId="0" applyFont="1" applyFill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wrapText="1"/>
    </xf>
    <xf numFmtId="14" fontId="2" fillId="3" borderId="2" xfId="0" applyNumberFormat="1" applyFont="1" applyFill="1" applyBorder="1" applyAlignment="1">
      <alignment wrapText="1"/>
    </xf>
    <xf numFmtId="0" fontId="3" fillId="0" borderId="4" xfId="0" applyFont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3" fillId="5" borderId="4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2" fillId="2" borderId="4" xfId="0" applyFont="1" applyFill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0" fontId="7" fillId="2" borderId="4" xfId="0" applyFont="1" applyFill="1" applyBorder="1" applyAlignment="1">
      <alignment horizontal="right" wrapText="1"/>
    </xf>
    <xf numFmtId="0" fontId="3" fillId="5" borderId="4" xfId="0" applyFont="1" applyFill="1" applyBorder="1" applyAlignment="1">
      <alignment horizontal="right" wrapText="1"/>
    </xf>
    <xf numFmtId="0" fontId="10" fillId="0" borderId="4" xfId="0" applyFont="1" applyBorder="1"/>
    <xf numFmtId="2" fontId="2" fillId="2" borderId="4" xfId="0" applyNumberFormat="1" applyFont="1" applyFill="1" applyBorder="1" applyAlignment="1">
      <alignment vertical="top" wrapText="1"/>
    </xf>
    <xf numFmtId="0" fontId="3" fillId="0" borderId="10" xfId="0" applyFont="1" applyBorder="1" applyAlignment="1">
      <alignment horizontal="right" vertical="top" wrapText="1"/>
    </xf>
    <xf numFmtId="2" fontId="3" fillId="0" borderId="4" xfId="0" applyNumberFormat="1" applyFont="1" applyBorder="1" applyAlignment="1">
      <alignment vertical="top"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horizontal="right" wrapText="1"/>
    </xf>
    <xf numFmtId="0" fontId="14" fillId="6" borderId="4" xfId="0" applyFont="1" applyFill="1" applyBorder="1" applyAlignment="1">
      <alignment vertical="top" wrapText="1"/>
    </xf>
    <xf numFmtId="0" fontId="3" fillId="5" borderId="10" xfId="0" applyFont="1" applyFill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  <xf numFmtId="0" fontId="3" fillId="0" borderId="4" xfId="0" applyFont="1" applyBorder="1" applyAlignment="1">
      <alignment wrapText="1"/>
    </xf>
    <xf numFmtId="3" fontId="2" fillId="3" borderId="4" xfId="0" applyNumberFormat="1" applyFont="1" applyFill="1" applyBorder="1" applyAlignment="1">
      <alignment wrapText="1"/>
    </xf>
    <xf numFmtId="0" fontId="2" fillId="3" borderId="4" xfId="0" applyFont="1" applyFill="1" applyBorder="1" applyAlignment="1">
      <alignment vertical="top" wrapText="1"/>
    </xf>
    <xf numFmtId="0" fontId="2" fillId="5" borderId="4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wrapText="1"/>
    </xf>
    <xf numFmtId="3" fontId="3" fillId="3" borderId="4" xfId="0" applyNumberFormat="1" applyFont="1" applyFill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2" fillId="3" borderId="4" xfId="0" applyNumberFormat="1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right" wrapText="1"/>
    </xf>
    <xf numFmtId="1" fontId="3" fillId="0" borderId="2" xfId="0" applyNumberFormat="1" applyFont="1" applyBorder="1" applyAlignment="1">
      <alignment vertical="top" wrapText="1"/>
    </xf>
    <xf numFmtId="1" fontId="2" fillId="3" borderId="2" xfId="0" applyNumberFormat="1" applyFont="1" applyFill="1" applyBorder="1" applyAlignment="1">
      <alignment vertical="top" wrapText="1"/>
    </xf>
    <xf numFmtId="3" fontId="2" fillId="2" borderId="2" xfId="0" applyNumberFormat="1" applyFont="1" applyFill="1" applyBorder="1" applyAlignment="1">
      <alignment horizontal="right" vertical="top"/>
    </xf>
    <xf numFmtId="3" fontId="15" fillId="2" borderId="2" xfId="0" applyNumberFormat="1" applyFont="1" applyFill="1" applyBorder="1" applyAlignment="1">
      <alignment horizontal="right" vertical="top"/>
    </xf>
    <xf numFmtId="17" fontId="7" fillId="2" borderId="2" xfId="0" applyNumberFormat="1" applyFont="1" applyFill="1" applyBorder="1" applyAlignment="1">
      <alignment wrapText="1"/>
    </xf>
    <xf numFmtId="0" fontId="3" fillId="2" borderId="2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1" fontId="2" fillId="2" borderId="2" xfId="0" applyNumberFormat="1" applyFont="1" applyFill="1" applyBorder="1" applyAlignment="1">
      <alignment vertical="top" wrapText="1"/>
    </xf>
    <xf numFmtId="1" fontId="3" fillId="2" borderId="2" xfId="0" applyNumberFormat="1" applyFont="1" applyFill="1" applyBorder="1" applyAlignment="1">
      <alignment vertical="top" wrapText="1"/>
    </xf>
    <xf numFmtId="0" fontId="0" fillId="2" borderId="0" xfId="0" applyFill="1" applyBorder="1"/>
    <xf numFmtId="0" fontId="2" fillId="2" borderId="2" xfId="0" applyFont="1" applyFill="1" applyBorder="1" applyAlignment="1">
      <alignment horizontal="left" vertical="top" wrapText="1" indent="1"/>
    </xf>
    <xf numFmtId="0" fontId="2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8" fillId="2" borderId="2" xfId="0" applyFont="1" applyFill="1" applyBorder="1" applyAlignment="1">
      <alignment vertical="top" wrapText="1"/>
    </xf>
    <xf numFmtId="0" fontId="0" fillId="5" borderId="0" xfId="0" applyFill="1" applyBorder="1"/>
    <xf numFmtId="1" fontId="3" fillId="5" borderId="2" xfId="0" applyNumberFormat="1" applyFont="1" applyFill="1" applyBorder="1" applyAlignment="1">
      <alignment vertical="top" wrapText="1"/>
    </xf>
    <xf numFmtId="0" fontId="3" fillId="6" borderId="2" xfId="0" applyFont="1" applyFill="1" applyBorder="1" applyAlignment="1">
      <alignment vertical="top" wrapText="1"/>
    </xf>
    <xf numFmtId="0" fontId="2" fillId="5" borderId="3" xfId="0" applyFont="1" applyFill="1" applyBorder="1" applyAlignment="1">
      <alignment horizontal="right" wrapText="1"/>
    </xf>
    <xf numFmtId="0" fontId="2" fillId="5" borderId="10" xfId="0" applyFont="1" applyFill="1" applyBorder="1" applyAlignment="1">
      <alignment horizontal="right" wrapText="1"/>
    </xf>
    <xf numFmtId="2" fontId="3" fillId="5" borderId="4" xfId="0" applyNumberFormat="1" applyFont="1" applyFill="1" applyBorder="1" applyAlignment="1">
      <alignment vertical="top" wrapText="1"/>
    </xf>
    <xf numFmtId="3" fontId="2" fillId="3" borderId="3" xfId="0" applyNumberFormat="1" applyFont="1" applyFill="1" applyBorder="1" applyAlignment="1">
      <alignment horizontal="right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4" borderId="9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326"/>
  <sheetViews>
    <sheetView tabSelected="1" topLeftCell="A307" zoomScale="130" zoomScaleNormal="130" workbookViewId="0">
      <selection activeCell="D332" sqref="D332"/>
    </sheetView>
  </sheetViews>
  <sheetFormatPr defaultColWidth="9.140625" defaultRowHeight="15" customHeight="1" x14ac:dyDescent="0.25"/>
  <cols>
    <col min="1" max="1" width="9.85546875" style="2" customWidth="1"/>
    <col min="2" max="2" width="27.5703125" style="2" customWidth="1"/>
    <col min="3" max="3" width="12.140625" style="2" customWidth="1"/>
    <col min="4" max="4" width="14.28515625" style="2" customWidth="1"/>
    <col min="5" max="5" width="13.28515625" style="2" customWidth="1"/>
    <col min="6" max="6" width="11.7109375" style="2" customWidth="1"/>
    <col min="7" max="7" width="12" style="2" customWidth="1"/>
    <col min="8" max="8" width="11" style="2" customWidth="1"/>
    <col min="9" max="9" width="11.5703125" style="2" customWidth="1"/>
    <col min="10" max="16384" width="9.140625" style="2"/>
  </cols>
  <sheetData>
    <row r="1" spans="1:9" ht="15" customHeight="1" x14ac:dyDescent="0.25">
      <c r="A1" s="147" t="s">
        <v>288</v>
      </c>
      <c r="B1" s="148"/>
      <c r="C1" s="93"/>
      <c r="D1" s="7"/>
      <c r="E1" s="1"/>
      <c r="F1" s="1"/>
      <c r="G1" s="1"/>
      <c r="H1" s="1"/>
      <c r="I1" s="1"/>
    </row>
    <row r="2" spans="1:9" ht="15.75" customHeight="1" x14ac:dyDescent="0.25">
      <c r="A2" s="149"/>
      <c r="B2" s="150"/>
      <c r="C2" s="93"/>
      <c r="D2" s="8"/>
      <c r="E2" s="4"/>
      <c r="F2" s="6"/>
      <c r="G2" s="6"/>
      <c r="H2" s="6"/>
      <c r="I2" s="6"/>
    </row>
    <row r="3" spans="1:9" ht="36.75" customHeight="1" thickBot="1" x14ac:dyDescent="0.35">
      <c r="A3" s="151" t="s">
        <v>124</v>
      </c>
      <c r="B3" s="152"/>
      <c r="C3" s="5"/>
      <c r="D3" s="5"/>
      <c r="E3" s="5"/>
      <c r="F3" s="6"/>
      <c r="G3" s="6"/>
      <c r="H3" s="6"/>
      <c r="I3" s="6"/>
    </row>
    <row r="4" spans="1:9" ht="46.5" customHeight="1" x14ac:dyDescent="0.25">
      <c r="A4" s="24" t="s">
        <v>125</v>
      </c>
      <c r="B4" s="24" t="s">
        <v>126</v>
      </c>
      <c r="C4" s="9" t="s">
        <v>282</v>
      </c>
      <c r="D4" s="9" t="s">
        <v>281</v>
      </c>
      <c r="E4" s="9" t="s">
        <v>284</v>
      </c>
      <c r="F4" s="9" t="s">
        <v>279</v>
      </c>
      <c r="G4" s="9" t="s">
        <v>226</v>
      </c>
      <c r="H4" s="9" t="s">
        <v>250</v>
      </c>
      <c r="I4" s="9" t="s">
        <v>276</v>
      </c>
    </row>
    <row r="5" spans="1:9" ht="28.5" customHeight="1" x14ac:dyDescent="0.25">
      <c r="A5" s="18">
        <v>111</v>
      </c>
      <c r="B5" s="18" t="s">
        <v>127</v>
      </c>
      <c r="C5" s="45">
        <v>452821</v>
      </c>
      <c r="D5" s="45">
        <v>477763.91</v>
      </c>
      <c r="E5" s="45">
        <v>491937</v>
      </c>
      <c r="F5" s="45">
        <v>510862.5</v>
      </c>
      <c r="G5" s="45">
        <v>521079</v>
      </c>
      <c r="H5" s="45">
        <v>526290</v>
      </c>
      <c r="I5" s="45">
        <v>526290</v>
      </c>
    </row>
    <row r="6" spans="1:9" ht="15" customHeight="1" x14ac:dyDescent="0.25">
      <c r="A6" s="10">
        <v>111003</v>
      </c>
      <c r="B6" s="10" t="s">
        <v>128</v>
      </c>
      <c r="C6" s="27">
        <v>452821</v>
      </c>
      <c r="D6" s="27">
        <v>477763.91</v>
      </c>
      <c r="E6" s="27">
        <v>491937</v>
      </c>
      <c r="F6" s="27">
        <v>510862.5</v>
      </c>
      <c r="G6" s="27">
        <v>521079</v>
      </c>
      <c r="H6" s="27">
        <v>526290</v>
      </c>
      <c r="I6" s="27">
        <v>526290</v>
      </c>
    </row>
    <row r="7" spans="1:9" ht="16.5" customHeight="1" x14ac:dyDescent="0.25">
      <c r="A7" s="18">
        <v>121</v>
      </c>
      <c r="B7" s="18" t="s">
        <v>129</v>
      </c>
      <c r="C7" s="45">
        <f t="shared" ref="C7:D7" si="0">SUM(C8:C10)</f>
        <v>31226</v>
      </c>
      <c r="D7" s="45">
        <f t="shared" si="0"/>
        <v>26442.629999999997</v>
      </c>
      <c r="E7" s="45">
        <f t="shared" ref="E7:G7" si="1">SUM(E8:E10)</f>
        <v>16626</v>
      </c>
      <c r="F7" s="45">
        <f t="shared" si="1"/>
        <v>16626</v>
      </c>
      <c r="G7" s="45">
        <f t="shared" si="1"/>
        <v>16626</v>
      </c>
      <c r="H7" s="45">
        <f t="shared" ref="H7:I7" si="2">SUM(H8:H10)</f>
        <v>16626</v>
      </c>
      <c r="I7" s="45">
        <f t="shared" si="2"/>
        <v>16626</v>
      </c>
    </row>
    <row r="8" spans="1:9" ht="15" customHeight="1" x14ac:dyDescent="0.25">
      <c r="A8" s="10">
        <v>121001</v>
      </c>
      <c r="B8" s="10" t="s">
        <v>130</v>
      </c>
      <c r="C8" s="27">
        <v>4200</v>
      </c>
      <c r="D8" s="27">
        <v>4424.74</v>
      </c>
      <c r="E8" s="27">
        <v>4000</v>
      </c>
      <c r="F8" s="27">
        <v>4000</v>
      </c>
      <c r="G8" s="27">
        <v>4000</v>
      </c>
      <c r="H8" s="27">
        <v>4000</v>
      </c>
      <c r="I8" s="27">
        <v>4000</v>
      </c>
    </row>
    <row r="9" spans="1:9" ht="15" customHeight="1" x14ac:dyDescent="0.25">
      <c r="A9" s="10">
        <v>121002</v>
      </c>
      <c r="B9" s="10" t="s">
        <v>131</v>
      </c>
      <c r="C9" s="27">
        <v>27000</v>
      </c>
      <c r="D9" s="27">
        <v>21991.89</v>
      </c>
      <c r="E9" s="27">
        <v>12600</v>
      </c>
      <c r="F9" s="27">
        <v>12600</v>
      </c>
      <c r="G9" s="27">
        <v>12600</v>
      </c>
      <c r="H9" s="27">
        <v>12600</v>
      </c>
      <c r="I9" s="27">
        <v>12600</v>
      </c>
    </row>
    <row r="10" spans="1:9" ht="15" customHeight="1" x14ac:dyDescent="0.25">
      <c r="A10" s="10">
        <v>121003</v>
      </c>
      <c r="B10" s="10" t="s">
        <v>132</v>
      </c>
      <c r="C10" s="27">
        <v>26</v>
      </c>
      <c r="D10" s="27">
        <v>26</v>
      </c>
      <c r="E10" s="27">
        <v>26</v>
      </c>
      <c r="F10" s="27">
        <v>26</v>
      </c>
      <c r="G10" s="82">
        <v>26</v>
      </c>
      <c r="H10" s="82">
        <v>26</v>
      </c>
      <c r="I10" s="82">
        <v>26</v>
      </c>
    </row>
    <row r="11" spans="1:9" ht="15" customHeight="1" x14ac:dyDescent="0.25">
      <c r="A11" s="18">
        <v>133</v>
      </c>
      <c r="B11" s="18" t="s">
        <v>133</v>
      </c>
      <c r="C11" s="45">
        <f t="shared" ref="C11:D11" si="3">SUM(C12:C13)</f>
        <v>13877</v>
      </c>
      <c r="D11" s="45">
        <f t="shared" si="3"/>
        <v>16348.03</v>
      </c>
      <c r="E11" s="45">
        <f t="shared" ref="E11:G11" si="4">SUM(E12:E13)</f>
        <v>14400</v>
      </c>
      <c r="F11" s="45">
        <f t="shared" si="4"/>
        <v>14436</v>
      </c>
      <c r="G11" s="45">
        <f t="shared" si="4"/>
        <v>18400</v>
      </c>
      <c r="H11" s="45">
        <f t="shared" ref="H11:I11" si="5">SUM(H12:H13)</f>
        <v>18400</v>
      </c>
      <c r="I11" s="45">
        <f t="shared" si="5"/>
        <v>18400</v>
      </c>
    </row>
    <row r="12" spans="1:9" ht="15" customHeight="1" x14ac:dyDescent="0.25">
      <c r="A12" s="10">
        <v>133001</v>
      </c>
      <c r="B12" s="10" t="s">
        <v>134</v>
      </c>
      <c r="C12" s="27">
        <v>452</v>
      </c>
      <c r="D12" s="27">
        <v>464</v>
      </c>
      <c r="E12" s="27">
        <v>400</v>
      </c>
      <c r="F12" s="27">
        <v>436</v>
      </c>
      <c r="G12" s="27">
        <v>400</v>
      </c>
      <c r="H12" s="27">
        <v>400</v>
      </c>
      <c r="I12" s="27">
        <v>400</v>
      </c>
    </row>
    <row r="13" spans="1:9" ht="15" customHeight="1" x14ac:dyDescent="0.25">
      <c r="A13" s="10">
        <v>133013</v>
      </c>
      <c r="B13" s="10" t="s">
        <v>135</v>
      </c>
      <c r="C13" s="27">
        <v>13425</v>
      </c>
      <c r="D13" s="27">
        <v>15884.03</v>
      </c>
      <c r="E13" s="27">
        <v>14000</v>
      </c>
      <c r="F13" s="27">
        <v>14000</v>
      </c>
      <c r="G13" s="27">
        <v>18000</v>
      </c>
      <c r="H13" s="27">
        <v>18000</v>
      </c>
      <c r="I13" s="27">
        <v>18000</v>
      </c>
    </row>
    <row r="14" spans="1:9" ht="15" customHeight="1" x14ac:dyDescent="0.25">
      <c r="A14" s="18">
        <v>212</v>
      </c>
      <c r="B14" s="18" t="s">
        <v>136</v>
      </c>
      <c r="C14" s="43">
        <f t="shared" ref="C14:D14" si="6">SUM(C15:C16)</f>
        <v>22230</v>
      </c>
      <c r="D14" s="43">
        <f t="shared" si="6"/>
        <v>21784.9</v>
      </c>
      <c r="E14" s="43">
        <f t="shared" ref="E14:G14" si="7">SUM(E15:E16)</f>
        <v>19298</v>
      </c>
      <c r="F14" s="43">
        <f t="shared" si="7"/>
        <v>19298</v>
      </c>
      <c r="G14" s="43">
        <f t="shared" si="7"/>
        <v>19298</v>
      </c>
      <c r="H14" s="43">
        <f t="shared" ref="H14:I14" si="8">SUM(H15:H16)</f>
        <v>19298</v>
      </c>
      <c r="I14" s="43">
        <f t="shared" si="8"/>
        <v>19298</v>
      </c>
    </row>
    <row r="15" spans="1:9" ht="15" customHeight="1" x14ac:dyDescent="0.25">
      <c r="A15" s="10">
        <v>212004</v>
      </c>
      <c r="B15" s="10" t="s">
        <v>283</v>
      </c>
      <c r="C15" s="28">
        <v>0</v>
      </c>
      <c r="D15" s="28">
        <v>0.06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</row>
    <row r="16" spans="1:9" ht="15" customHeight="1" x14ac:dyDescent="0.25">
      <c r="A16" s="10">
        <v>212003</v>
      </c>
      <c r="B16" s="10" t="s">
        <v>137</v>
      </c>
      <c r="C16" s="28">
        <v>22230</v>
      </c>
      <c r="D16" s="28">
        <v>21784.84</v>
      </c>
      <c r="E16" s="28">
        <v>19298</v>
      </c>
      <c r="F16" s="28">
        <v>19298</v>
      </c>
      <c r="G16" s="28">
        <v>19298</v>
      </c>
      <c r="H16" s="28">
        <v>19298</v>
      </c>
      <c r="I16" s="28">
        <v>19298</v>
      </c>
    </row>
    <row r="17" spans="1:9" ht="15" customHeight="1" x14ac:dyDescent="0.25">
      <c r="A17" s="18">
        <v>221</v>
      </c>
      <c r="B17" s="18" t="s">
        <v>138</v>
      </c>
      <c r="C17" s="56">
        <f t="shared" ref="C17:D17" si="9">SUM(C18:C19)</f>
        <v>2825</v>
      </c>
      <c r="D17" s="56">
        <f t="shared" si="9"/>
        <v>1513.5</v>
      </c>
      <c r="E17" s="56">
        <f t="shared" ref="E17:G17" si="10">SUM(E18:E19)</f>
        <v>2500</v>
      </c>
      <c r="F17" s="56">
        <f t="shared" si="10"/>
        <v>2518.44</v>
      </c>
      <c r="G17" s="56">
        <f t="shared" si="10"/>
        <v>2500</v>
      </c>
      <c r="H17" s="56">
        <f t="shared" ref="H17:I17" si="11">SUM(H18:H19)</f>
        <v>2500</v>
      </c>
      <c r="I17" s="56">
        <f t="shared" si="11"/>
        <v>2500</v>
      </c>
    </row>
    <row r="18" spans="1:9" ht="15" customHeight="1" x14ac:dyDescent="0.25">
      <c r="A18" s="10">
        <v>221004</v>
      </c>
      <c r="B18" s="26" t="s">
        <v>277</v>
      </c>
      <c r="C18" s="28">
        <v>2825</v>
      </c>
      <c r="D18" s="28">
        <v>1493.5</v>
      </c>
      <c r="E18" s="28">
        <v>2500</v>
      </c>
      <c r="F18" s="28">
        <v>2500</v>
      </c>
      <c r="G18" s="28">
        <v>2500</v>
      </c>
      <c r="H18" s="28">
        <v>2500</v>
      </c>
      <c r="I18" s="28">
        <v>2500</v>
      </c>
    </row>
    <row r="19" spans="1:9" ht="15" customHeight="1" x14ac:dyDescent="0.25">
      <c r="A19" s="11">
        <v>222003</v>
      </c>
      <c r="B19" s="11" t="s">
        <v>139</v>
      </c>
      <c r="C19" s="27">
        <v>0</v>
      </c>
      <c r="D19" s="27">
        <v>20</v>
      </c>
      <c r="E19" s="27">
        <v>0</v>
      </c>
      <c r="F19" s="27">
        <v>18.440000000000001</v>
      </c>
      <c r="G19" s="27">
        <v>0</v>
      </c>
      <c r="H19" s="27">
        <v>0</v>
      </c>
      <c r="I19" s="27">
        <v>0</v>
      </c>
    </row>
    <row r="20" spans="1:9" ht="24" customHeight="1" x14ac:dyDescent="0.25">
      <c r="A20" s="19">
        <v>223</v>
      </c>
      <c r="B20" s="19" t="s">
        <v>140</v>
      </c>
      <c r="C20" s="70">
        <f t="shared" ref="C20:I20" si="12">C21+C22+C23+C24+C25</f>
        <v>8585</v>
      </c>
      <c r="D20" s="70">
        <f t="shared" si="12"/>
        <v>9298.11</v>
      </c>
      <c r="E20" s="70">
        <f t="shared" si="12"/>
        <v>8033.19</v>
      </c>
      <c r="F20" s="70">
        <f t="shared" si="12"/>
        <v>9218.3799999999992</v>
      </c>
      <c r="G20" s="70">
        <f t="shared" si="12"/>
        <v>7566.38</v>
      </c>
      <c r="H20" s="70">
        <f t="shared" si="12"/>
        <v>7566.38</v>
      </c>
      <c r="I20" s="70">
        <f t="shared" si="12"/>
        <v>7566.38</v>
      </c>
    </row>
    <row r="21" spans="1:9" ht="15" customHeight="1" x14ac:dyDescent="0.25">
      <c r="A21" s="14">
        <v>223001</v>
      </c>
      <c r="B21" s="14" t="s">
        <v>141</v>
      </c>
      <c r="C21" s="27">
        <v>2943</v>
      </c>
      <c r="D21" s="27">
        <v>4129.78</v>
      </c>
      <c r="E21" s="27">
        <v>3500</v>
      </c>
      <c r="F21" s="27">
        <v>3500</v>
      </c>
      <c r="G21" s="27">
        <v>3500</v>
      </c>
      <c r="H21" s="27">
        <v>3500</v>
      </c>
      <c r="I21" s="27">
        <v>3500</v>
      </c>
    </row>
    <row r="22" spans="1:9" ht="15" customHeight="1" x14ac:dyDescent="0.25">
      <c r="A22" s="10">
        <v>223002</v>
      </c>
      <c r="B22" s="10" t="s">
        <v>142</v>
      </c>
      <c r="C22" s="29">
        <v>3855</v>
      </c>
      <c r="D22" s="29">
        <v>3890</v>
      </c>
      <c r="E22" s="29">
        <v>3500</v>
      </c>
      <c r="F22" s="29">
        <v>3500</v>
      </c>
      <c r="G22" s="29">
        <v>3000</v>
      </c>
      <c r="H22" s="29">
        <v>3000</v>
      </c>
      <c r="I22" s="29">
        <v>3000</v>
      </c>
    </row>
    <row r="23" spans="1:9" ht="15" customHeight="1" x14ac:dyDescent="0.25">
      <c r="A23" s="10">
        <v>223003</v>
      </c>
      <c r="B23" s="10" t="s">
        <v>143</v>
      </c>
      <c r="C23" s="28">
        <v>1664</v>
      </c>
      <c r="D23" s="28">
        <v>1245.1400000000001</v>
      </c>
      <c r="E23" s="28">
        <v>1000</v>
      </c>
      <c r="F23" s="28">
        <v>1000</v>
      </c>
      <c r="G23" s="28">
        <v>1000</v>
      </c>
      <c r="H23" s="28">
        <v>1000</v>
      </c>
      <c r="I23" s="28">
        <v>1000</v>
      </c>
    </row>
    <row r="24" spans="1:9" ht="15" customHeight="1" x14ac:dyDescent="0.25">
      <c r="A24" s="13">
        <v>223001</v>
      </c>
      <c r="B24" s="13" t="s">
        <v>306</v>
      </c>
      <c r="C24" s="28">
        <v>0</v>
      </c>
      <c r="D24" s="28">
        <v>0</v>
      </c>
      <c r="E24" s="28">
        <v>0</v>
      </c>
      <c r="F24" s="28">
        <v>1152</v>
      </c>
      <c r="G24" s="28">
        <v>0</v>
      </c>
      <c r="H24" s="28">
        <v>0</v>
      </c>
      <c r="I24" s="28">
        <v>0</v>
      </c>
    </row>
    <row r="25" spans="1:9" ht="15" customHeight="1" x14ac:dyDescent="0.25">
      <c r="A25" s="31">
        <v>229005</v>
      </c>
      <c r="B25" s="31" t="s">
        <v>229</v>
      </c>
      <c r="C25" s="28">
        <v>123</v>
      </c>
      <c r="D25" s="28">
        <v>33.19</v>
      </c>
      <c r="E25" s="28">
        <v>33.19</v>
      </c>
      <c r="F25" s="28">
        <v>66.38</v>
      </c>
      <c r="G25" s="28">
        <v>66.38</v>
      </c>
      <c r="H25" s="28">
        <v>66.38</v>
      </c>
      <c r="I25" s="28">
        <v>66.38</v>
      </c>
    </row>
    <row r="26" spans="1:9" ht="15" customHeight="1" x14ac:dyDescent="0.25">
      <c r="A26" s="18">
        <v>240</v>
      </c>
      <c r="B26" s="18" t="s">
        <v>144</v>
      </c>
      <c r="C26" s="43">
        <f t="shared" ref="C26:D26" si="13">SUM(C27:C28)</f>
        <v>66</v>
      </c>
      <c r="D26" s="43">
        <f t="shared" si="13"/>
        <v>74.790000000000006</v>
      </c>
      <c r="E26" s="43">
        <f t="shared" ref="E26:G26" si="14">SUM(E27:E28)</f>
        <v>75</v>
      </c>
      <c r="F26" s="43">
        <f t="shared" si="14"/>
        <v>75</v>
      </c>
      <c r="G26" s="43">
        <f t="shared" si="14"/>
        <v>75</v>
      </c>
      <c r="H26" s="43">
        <f t="shared" ref="H26:I26" si="15">SUM(H27:H28)</f>
        <v>75</v>
      </c>
      <c r="I26" s="43">
        <f t="shared" si="15"/>
        <v>75</v>
      </c>
    </row>
    <row r="27" spans="1:9" ht="15" customHeight="1" x14ac:dyDescent="0.25">
      <c r="A27" s="10">
        <v>242</v>
      </c>
      <c r="B27" s="10" t="s">
        <v>145</v>
      </c>
      <c r="C27" s="28">
        <v>66</v>
      </c>
      <c r="D27" s="28">
        <v>74.790000000000006</v>
      </c>
      <c r="E27" s="28">
        <v>75</v>
      </c>
      <c r="F27" s="28">
        <v>75</v>
      </c>
      <c r="G27" s="28">
        <v>75</v>
      </c>
      <c r="H27" s="28">
        <v>75</v>
      </c>
      <c r="I27" s="28">
        <v>75</v>
      </c>
    </row>
    <row r="28" spans="1:9" ht="15" customHeight="1" x14ac:dyDescent="0.25">
      <c r="A28" s="41">
        <v>291008</v>
      </c>
      <c r="B28" s="41" t="s">
        <v>146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</row>
    <row r="29" spans="1:9" ht="21.75" customHeight="1" x14ac:dyDescent="0.25">
      <c r="A29" s="19">
        <v>292</v>
      </c>
      <c r="B29" s="19" t="s">
        <v>147</v>
      </c>
      <c r="C29" s="43">
        <f t="shared" ref="C29" si="16">SUM(C30:C35)</f>
        <v>3619</v>
      </c>
      <c r="D29" s="43">
        <f>D30+D31+D32+D33+D34+D35</f>
        <v>3702.49</v>
      </c>
      <c r="E29" s="43">
        <f t="shared" ref="E29:G29" si="17">SUM(E30:E35)</f>
        <v>800</v>
      </c>
      <c r="F29" s="43">
        <f t="shared" si="17"/>
        <v>1556.54</v>
      </c>
      <c r="G29" s="43">
        <f t="shared" si="17"/>
        <v>800</v>
      </c>
      <c r="H29" s="43">
        <f t="shared" ref="H29:I29" si="18">SUM(H30:H35)</f>
        <v>800</v>
      </c>
      <c r="I29" s="43">
        <f t="shared" si="18"/>
        <v>800</v>
      </c>
    </row>
    <row r="30" spans="1:9" ht="15" customHeight="1" x14ac:dyDescent="0.25">
      <c r="A30" s="10">
        <v>292012</v>
      </c>
      <c r="B30" s="10" t="s">
        <v>148</v>
      </c>
      <c r="C30" s="28">
        <v>0</v>
      </c>
      <c r="D30" s="28">
        <v>0</v>
      </c>
      <c r="E30" s="28">
        <v>0</v>
      </c>
      <c r="F30" s="28">
        <v>511.54</v>
      </c>
      <c r="G30" s="28">
        <v>0</v>
      </c>
      <c r="H30" s="28">
        <v>0</v>
      </c>
      <c r="I30" s="28">
        <v>0</v>
      </c>
    </row>
    <row r="31" spans="1:9" ht="15" customHeight="1" x14ac:dyDescent="0.25">
      <c r="A31" s="26">
        <v>291006</v>
      </c>
      <c r="B31" s="26" t="s">
        <v>286</v>
      </c>
      <c r="C31" s="28"/>
      <c r="D31" s="28">
        <v>311.11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</row>
    <row r="32" spans="1:9" ht="15" customHeight="1" x14ac:dyDescent="0.25">
      <c r="A32" s="10">
        <v>291007</v>
      </c>
      <c r="B32" s="10" t="s">
        <v>285</v>
      </c>
      <c r="C32" s="28">
        <v>0</v>
      </c>
      <c r="D32" s="28">
        <v>778.8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</row>
    <row r="33" spans="1:9" ht="15" customHeight="1" x14ac:dyDescent="0.25">
      <c r="A33" s="10">
        <v>292008</v>
      </c>
      <c r="B33" s="26" t="s">
        <v>215</v>
      </c>
      <c r="C33" s="28">
        <v>234</v>
      </c>
      <c r="D33" s="28">
        <v>1733.94</v>
      </c>
      <c r="E33" s="28">
        <v>800</v>
      </c>
      <c r="F33" s="28">
        <v>800</v>
      </c>
      <c r="G33" s="28">
        <v>800</v>
      </c>
      <c r="H33" s="28">
        <v>800</v>
      </c>
      <c r="I33" s="28">
        <v>800</v>
      </c>
    </row>
    <row r="34" spans="1:9" ht="15" customHeight="1" x14ac:dyDescent="0.25">
      <c r="A34" s="10">
        <v>292017</v>
      </c>
      <c r="B34" s="10" t="s">
        <v>230</v>
      </c>
      <c r="C34" s="28">
        <v>3358</v>
      </c>
      <c r="D34" s="28">
        <v>779.64</v>
      </c>
      <c r="E34" s="28">
        <v>0</v>
      </c>
      <c r="F34" s="28">
        <v>245</v>
      </c>
      <c r="G34" s="28">
        <v>0</v>
      </c>
      <c r="H34" s="28">
        <v>0</v>
      </c>
      <c r="I34" s="28">
        <v>0</v>
      </c>
    </row>
    <row r="35" spans="1:9" ht="15" customHeight="1" x14ac:dyDescent="0.25">
      <c r="A35" s="10">
        <v>292027</v>
      </c>
      <c r="B35" s="10" t="s">
        <v>149</v>
      </c>
      <c r="C35" s="28">
        <v>27</v>
      </c>
      <c r="D35" s="28">
        <v>99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</row>
    <row r="36" spans="1:9" ht="30" customHeight="1" x14ac:dyDescent="0.25">
      <c r="A36" s="153">
        <v>312001</v>
      </c>
      <c r="B36" s="18" t="s">
        <v>150</v>
      </c>
      <c r="C36" s="43">
        <f>C37+C38+C39+C40+C41+C42+C43+C44+C45+C46+C47+C48+C49+C50+C51+C52+C53+C55</f>
        <v>461509.25000000006</v>
      </c>
      <c r="D36" s="43">
        <f>D37+D38+D39+D40+D41+D42+D43+D44+D45+D46+D47+D48+D49+D50+D51+D52+D53+D54+D55</f>
        <v>470088.57000000007</v>
      </c>
      <c r="E36" s="43">
        <f t="shared" ref="E36:G36" si="19">SUM(E37:E55)</f>
        <v>462743.35000000003</v>
      </c>
      <c r="F36" s="43">
        <f t="shared" si="19"/>
        <v>498487.75000000006</v>
      </c>
      <c r="G36" s="43">
        <f t="shared" si="19"/>
        <v>485529.75000000006</v>
      </c>
      <c r="H36" s="43">
        <f t="shared" ref="H36:I36" si="20">SUM(H37:H55)</f>
        <v>485529.75000000006</v>
      </c>
      <c r="I36" s="43">
        <f t="shared" si="20"/>
        <v>485529.75000000006</v>
      </c>
    </row>
    <row r="37" spans="1:9" ht="15" customHeight="1" x14ac:dyDescent="0.25">
      <c r="A37" s="154"/>
      <c r="B37" s="10" t="s">
        <v>151</v>
      </c>
      <c r="C37" s="28">
        <v>411212</v>
      </c>
      <c r="D37" s="28">
        <v>449875.09</v>
      </c>
      <c r="E37" s="28">
        <v>440272</v>
      </c>
      <c r="F37" s="28">
        <v>477658</v>
      </c>
      <c r="G37" s="28">
        <v>477658</v>
      </c>
      <c r="H37" s="28">
        <v>477658</v>
      </c>
      <c r="I37" s="28">
        <v>477658</v>
      </c>
    </row>
    <row r="38" spans="1:9" ht="15" customHeight="1" x14ac:dyDescent="0.25">
      <c r="A38" s="154"/>
      <c r="B38" s="26" t="s">
        <v>255</v>
      </c>
      <c r="C38" s="28">
        <v>843</v>
      </c>
      <c r="D38" s="28"/>
      <c r="E38" s="28">
        <v>0</v>
      </c>
      <c r="F38" s="28">
        <v>0</v>
      </c>
      <c r="G38" s="28">
        <v>0</v>
      </c>
      <c r="H38" s="28">
        <v>0</v>
      </c>
      <c r="I38" s="28">
        <v>0</v>
      </c>
    </row>
    <row r="39" spans="1:9" ht="15" customHeight="1" x14ac:dyDescent="0.25">
      <c r="A39" s="154"/>
      <c r="B39" s="26" t="s">
        <v>183</v>
      </c>
      <c r="C39" s="28">
        <v>5754</v>
      </c>
      <c r="D39" s="28">
        <v>6214</v>
      </c>
      <c r="E39" s="28">
        <v>6214</v>
      </c>
      <c r="F39" s="28">
        <v>6458</v>
      </c>
      <c r="G39" s="28">
        <v>0</v>
      </c>
      <c r="H39" s="28">
        <v>0</v>
      </c>
      <c r="I39" s="28">
        <v>0</v>
      </c>
    </row>
    <row r="40" spans="1:9" ht="15" customHeight="1" x14ac:dyDescent="0.25">
      <c r="A40" s="154"/>
      <c r="B40" s="10" t="s">
        <v>152</v>
      </c>
      <c r="C40" s="28">
        <v>145</v>
      </c>
      <c r="D40" s="28">
        <v>145</v>
      </c>
      <c r="E40" s="28">
        <v>0</v>
      </c>
      <c r="F40" s="28">
        <v>100</v>
      </c>
      <c r="G40" s="28">
        <v>0</v>
      </c>
      <c r="H40" s="28">
        <v>0</v>
      </c>
      <c r="I40" s="28">
        <v>0</v>
      </c>
    </row>
    <row r="41" spans="1:9" ht="15" customHeight="1" x14ac:dyDescent="0.25">
      <c r="A41" s="154"/>
      <c r="B41" s="26" t="s">
        <v>232</v>
      </c>
      <c r="C41" s="28">
        <v>3000</v>
      </c>
      <c r="D41" s="28">
        <v>4350</v>
      </c>
      <c r="E41" s="28">
        <v>4350</v>
      </c>
      <c r="F41" s="28">
        <v>3000</v>
      </c>
      <c r="G41" s="28">
        <v>0</v>
      </c>
      <c r="H41" s="28">
        <v>0</v>
      </c>
      <c r="I41" s="28">
        <v>0</v>
      </c>
    </row>
    <row r="42" spans="1:9" ht="15" customHeight="1" x14ac:dyDescent="0.25">
      <c r="A42" s="154"/>
      <c r="B42" s="26" t="s">
        <v>233</v>
      </c>
      <c r="C42" s="28">
        <v>3500</v>
      </c>
      <c r="D42" s="28">
        <v>0</v>
      </c>
      <c r="E42" s="28">
        <v>3050</v>
      </c>
      <c r="F42" s="28">
        <v>3400</v>
      </c>
      <c r="G42" s="28">
        <v>0</v>
      </c>
      <c r="H42" s="28">
        <v>0</v>
      </c>
      <c r="I42" s="28">
        <v>0</v>
      </c>
    </row>
    <row r="43" spans="1:9" ht="15" customHeight="1" x14ac:dyDescent="0.25">
      <c r="A43" s="154"/>
      <c r="B43" s="26" t="s">
        <v>231</v>
      </c>
      <c r="C43" s="28">
        <v>111</v>
      </c>
      <c r="D43" s="28">
        <v>90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</row>
    <row r="44" spans="1:9" ht="15" customHeight="1" x14ac:dyDescent="0.25">
      <c r="A44" s="154"/>
      <c r="B44" s="10" t="s">
        <v>153</v>
      </c>
      <c r="C44" s="28">
        <v>3743</v>
      </c>
      <c r="D44" s="28">
        <v>3098</v>
      </c>
      <c r="E44" s="28">
        <v>3743</v>
      </c>
      <c r="F44" s="28">
        <v>2762</v>
      </c>
      <c r="G44" s="28">
        <v>2762</v>
      </c>
      <c r="H44" s="28">
        <v>2762</v>
      </c>
      <c r="I44" s="28">
        <v>2762</v>
      </c>
    </row>
    <row r="45" spans="1:9" ht="15" customHeight="1" x14ac:dyDescent="0.25">
      <c r="A45" s="154"/>
      <c r="B45" s="10" t="s">
        <v>154</v>
      </c>
      <c r="C45" s="28">
        <v>1233.18</v>
      </c>
      <c r="D45" s="28">
        <v>1236.9000000000001</v>
      </c>
      <c r="E45" s="28">
        <v>1236.9000000000001</v>
      </c>
      <c r="F45" s="28">
        <v>1236.9000000000001</v>
      </c>
      <c r="G45" s="28">
        <v>1236.9000000000001</v>
      </c>
      <c r="H45" s="28">
        <v>1236.9000000000001</v>
      </c>
      <c r="I45" s="28">
        <v>1236.9000000000001</v>
      </c>
    </row>
    <row r="46" spans="1:9" ht="15" customHeight="1" x14ac:dyDescent="0.25">
      <c r="A46" s="154"/>
      <c r="B46" s="10" t="s">
        <v>155</v>
      </c>
      <c r="C46" s="28">
        <v>57.28</v>
      </c>
      <c r="D46" s="28">
        <v>57.46</v>
      </c>
      <c r="E46" s="28">
        <v>57.46</v>
      </c>
      <c r="F46" s="28">
        <v>57.46</v>
      </c>
      <c r="G46" s="28">
        <v>57.46</v>
      </c>
      <c r="H46" s="28">
        <v>57.46</v>
      </c>
      <c r="I46" s="28">
        <v>57.46</v>
      </c>
    </row>
    <row r="47" spans="1:9" ht="15" customHeight="1" x14ac:dyDescent="0.25">
      <c r="A47" s="154"/>
      <c r="B47" s="26" t="s">
        <v>254</v>
      </c>
      <c r="C47" s="28">
        <v>12.2</v>
      </c>
      <c r="D47" s="28">
        <v>46.8</v>
      </c>
      <c r="E47" s="28">
        <v>46.8</v>
      </c>
      <c r="F47" s="28">
        <v>21.2</v>
      </c>
      <c r="G47" s="28">
        <v>21.2</v>
      </c>
      <c r="H47" s="28">
        <v>21.2</v>
      </c>
      <c r="I47" s="28">
        <v>21.2</v>
      </c>
    </row>
    <row r="48" spans="1:9" ht="15" customHeight="1" x14ac:dyDescent="0.25">
      <c r="A48" s="154"/>
      <c r="B48" s="10" t="s">
        <v>156</v>
      </c>
      <c r="C48" s="28">
        <v>437.58</v>
      </c>
      <c r="D48" s="28">
        <v>438.9</v>
      </c>
      <c r="E48" s="28">
        <v>438.9</v>
      </c>
      <c r="F48" s="28">
        <v>438.9</v>
      </c>
      <c r="G48" s="28">
        <v>438.9</v>
      </c>
      <c r="H48" s="28">
        <v>438.9</v>
      </c>
      <c r="I48" s="28">
        <v>438.9</v>
      </c>
    </row>
    <row r="49" spans="1:9" ht="15" customHeight="1" x14ac:dyDescent="0.25">
      <c r="A49" s="154"/>
      <c r="B49" s="10" t="s">
        <v>157</v>
      </c>
      <c r="C49" s="28">
        <v>124.03</v>
      </c>
      <c r="D49" s="28">
        <v>124.29</v>
      </c>
      <c r="E49" s="28">
        <v>124.29</v>
      </c>
      <c r="F49" s="28">
        <v>124.29</v>
      </c>
      <c r="G49" s="28">
        <v>124.29</v>
      </c>
      <c r="H49" s="28">
        <v>124.29</v>
      </c>
      <c r="I49" s="28">
        <v>124.29</v>
      </c>
    </row>
    <row r="50" spans="1:9" ht="15" customHeight="1" x14ac:dyDescent="0.25">
      <c r="A50" s="154"/>
      <c r="B50" s="10" t="s">
        <v>158</v>
      </c>
      <c r="C50" s="28">
        <v>767.55</v>
      </c>
      <c r="D50" s="28">
        <v>293.2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</row>
    <row r="51" spans="1:9" ht="15" customHeight="1" x14ac:dyDescent="0.25">
      <c r="A51" s="154"/>
      <c r="B51" s="10" t="s">
        <v>159</v>
      </c>
      <c r="C51" s="57">
        <v>27525.35</v>
      </c>
      <c r="D51" s="57">
        <v>162.58000000000001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</row>
    <row r="52" spans="1:9" ht="15" customHeight="1" x14ac:dyDescent="0.25">
      <c r="A52" s="154"/>
      <c r="B52" s="12" t="s">
        <v>160</v>
      </c>
      <c r="C52" s="69">
        <v>191</v>
      </c>
      <c r="D52" s="69">
        <v>210</v>
      </c>
      <c r="E52" s="69">
        <v>210</v>
      </c>
      <c r="F52" s="69">
        <v>231</v>
      </c>
      <c r="G52" s="69">
        <v>231</v>
      </c>
      <c r="H52" s="69">
        <v>231</v>
      </c>
      <c r="I52" s="69">
        <v>231</v>
      </c>
    </row>
    <row r="53" spans="1:9" ht="15" customHeight="1" x14ac:dyDescent="0.25">
      <c r="A53" s="154"/>
      <c r="B53" s="12" t="s">
        <v>161</v>
      </c>
      <c r="C53" s="69">
        <v>2000</v>
      </c>
      <c r="D53" s="69">
        <v>3000</v>
      </c>
      <c r="E53" s="69">
        <v>3000</v>
      </c>
      <c r="F53" s="69">
        <v>3000</v>
      </c>
      <c r="G53" s="69">
        <v>3000</v>
      </c>
      <c r="H53" s="69">
        <v>3000</v>
      </c>
      <c r="I53" s="69">
        <v>3000</v>
      </c>
    </row>
    <row r="54" spans="1:9" ht="15" customHeight="1" x14ac:dyDescent="0.25">
      <c r="A54" s="154"/>
      <c r="B54" s="30" t="s">
        <v>258</v>
      </c>
      <c r="C54" s="69">
        <v>0</v>
      </c>
      <c r="D54" s="69">
        <v>300</v>
      </c>
      <c r="E54" s="69">
        <v>0</v>
      </c>
      <c r="F54" s="69">
        <v>0</v>
      </c>
      <c r="G54" s="69">
        <v>0</v>
      </c>
      <c r="H54" s="69">
        <v>0</v>
      </c>
      <c r="I54" s="69">
        <v>0</v>
      </c>
    </row>
    <row r="55" spans="1:9" ht="15" customHeight="1" x14ac:dyDescent="0.25">
      <c r="A55" s="154"/>
      <c r="B55" s="30" t="s">
        <v>168</v>
      </c>
      <c r="C55" s="69">
        <v>853.08</v>
      </c>
      <c r="D55" s="69">
        <v>446.35</v>
      </c>
      <c r="E55" s="69">
        <v>0</v>
      </c>
      <c r="F55" s="69">
        <v>0</v>
      </c>
      <c r="G55" s="69">
        <v>0</v>
      </c>
      <c r="H55" s="69">
        <v>0</v>
      </c>
      <c r="I55" s="69">
        <v>0</v>
      </c>
    </row>
    <row r="56" spans="1:9" ht="23.25" customHeight="1" x14ac:dyDescent="0.25">
      <c r="A56" s="155" t="s">
        <v>162</v>
      </c>
      <c r="B56" s="156"/>
      <c r="C56" s="70">
        <f>C36+C29+C28+C26+C20+C17+C14+C11+C7+C5</f>
        <v>996758.25</v>
      </c>
      <c r="D56" s="70">
        <f>D36+D29+D28+D26+D20+D17+D14+D11+D7+D5</f>
        <v>1027016.9299999999</v>
      </c>
      <c r="E56" s="70">
        <f>E5+E7+E11+E14+E17+E20+E26+E29+E36</f>
        <v>1016412.54</v>
      </c>
      <c r="F56" s="70">
        <f>F5+F7+F11+F14+F17+F20+F26+F29+F36</f>
        <v>1073078.6100000001</v>
      </c>
      <c r="G56" s="70">
        <f>G5+G7+G11+G14+G17+G20+G26+G29+G36</f>
        <v>1071874.1300000001</v>
      </c>
      <c r="H56" s="70">
        <f>H5+H7+H11+H14+H17+H20+H26+H29+H36</f>
        <v>1077085.1300000001</v>
      </c>
      <c r="I56" s="70">
        <f>I5+I7+I11+I14+I17+I20+I26+I29+I36</f>
        <v>1077085.1300000001</v>
      </c>
    </row>
    <row r="57" spans="1:9" ht="18.75" customHeight="1" x14ac:dyDescent="0.25">
      <c r="A57" s="20">
        <v>230</v>
      </c>
      <c r="B57" s="20" t="s">
        <v>163</v>
      </c>
      <c r="C57" s="55">
        <f>C58+C59</f>
        <v>2174</v>
      </c>
      <c r="D57" s="58">
        <v>864.49</v>
      </c>
      <c r="E57" s="43">
        <f>E58+E59</f>
        <v>0</v>
      </c>
      <c r="F57" s="81">
        <v>0</v>
      </c>
      <c r="G57" s="81">
        <v>0</v>
      </c>
      <c r="H57" s="81">
        <v>0</v>
      </c>
      <c r="I57" s="81">
        <v>0</v>
      </c>
    </row>
    <row r="58" spans="1:9" ht="15" customHeight="1" x14ac:dyDescent="0.25">
      <c r="A58" s="15">
        <v>231</v>
      </c>
      <c r="B58" s="15" t="s">
        <v>164</v>
      </c>
      <c r="C58" s="57">
        <v>0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</row>
    <row r="59" spans="1:9" ht="15" customHeight="1" x14ac:dyDescent="0.25">
      <c r="A59" s="15">
        <v>233001</v>
      </c>
      <c r="B59" s="16" t="s">
        <v>165</v>
      </c>
      <c r="C59" s="57">
        <v>2174</v>
      </c>
      <c r="D59" s="57">
        <v>864.49</v>
      </c>
      <c r="E59" s="57"/>
      <c r="F59" s="57">
        <v>0</v>
      </c>
      <c r="G59" s="57">
        <v>0</v>
      </c>
      <c r="H59" s="57">
        <v>0</v>
      </c>
      <c r="I59" s="57">
        <v>0</v>
      </c>
    </row>
    <row r="60" spans="1:9" ht="15" customHeight="1" x14ac:dyDescent="0.25">
      <c r="A60" s="80">
        <v>311</v>
      </c>
      <c r="B60" s="80" t="s">
        <v>275</v>
      </c>
      <c r="C60" s="70">
        <v>2832</v>
      </c>
      <c r="D60" s="81">
        <v>6203.06</v>
      </c>
      <c r="E60" s="55">
        <v>0</v>
      </c>
      <c r="F60" s="81">
        <v>222.17</v>
      </c>
      <c r="G60" s="81">
        <v>0</v>
      </c>
      <c r="H60" s="81">
        <v>0</v>
      </c>
      <c r="I60" s="81">
        <v>0</v>
      </c>
    </row>
    <row r="61" spans="1:9" ht="25.5" customHeight="1" x14ac:dyDescent="0.25">
      <c r="A61" s="20">
        <v>320</v>
      </c>
      <c r="B61" s="20" t="s">
        <v>222</v>
      </c>
      <c r="C61" s="43">
        <v>0</v>
      </c>
      <c r="D61" s="43">
        <v>14800</v>
      </c>
      <c r="E61" s="43">
        <f>E62+E63+E64+E65</f>
        <v>30000</v>
      </c>
      <c r="F61" s="43">
        <f>F63+F64+F65</f>
        <v>213927.32</v>
      </c>
      <c r="G61" s="43">
        <f>G62+G63+G64+G65</f>
        <v>77377</v>
      </c>
      <c r="H61" s="43">
        <f>SUM(H65:H65)</f>
        <v>0</v>
      </c>
      <c r="I61" s="43">
        <f>SUM(I65:I65)</f>
        <v>0</v>
      </c>
    </row>
    <row r="62" spans="1:9" ht="15" customHeight="1" x14ac:dyDescent="0.25">
      <c r="A62" s="54">
        <v>322001</v>
      </c>
      <c r="B62" s="16" t="s">
        <v>280</v>
      </c>
      <c r="C62" s="78">
        <v>0</v>
      </c>
      <c r="D62" s="78">
        <v>0</v>
      </c>
      <c r="E62" s="78">
        <v>0</v>
      </c>
      <c r="F62" s="78">
        <v>0</v>
      </c>
      <c r="G62" s="78">
        <v>37500</v>
      </c>
      <c r="H62" s="78">
        <v>0</v>
      </c>
      <c r="I62" s="78">
        <v>0</v>
      </c>
    </row>
    <row r="63" spans="1:9" ht="15" customHeight="1" x14ac:dyDescent="0.25">
      <c r="A63" s="54">
        <v>322001</v>
      </c>
      <c r="B63" s="54" t="s">
        <v>278</v>
      </c>
      <c r="C63" s="78">
        <v>0</v>
      </c>
      <c r="D63" s="78">
        <v>0</v>
      </c>
      <c r="E63" s="78">
        <v>0</v>
      </c>
      <c r="F63" s="78">
        <v>183927.32</v>
      </c>
      <c r="G63" s="78">
        <v>39877</v>
      </c>
      <c r="H63" s="78">
        <v>0</v>
      </c>
      <c r="I63" s="78">
        <v>0</v>
      </c>
    </row>
    <row r="64" spans="1:9" ht="15" customHeight="1" x14ac:dyDescent="0.25">
      <c r="A64" s="54">
        <v>322001</v>
      </c>
      <c r="B64" s="54" t="s">
        <v>256</v>
      </c>
      <c r="C64" s="78">
        <v>0</v>
      </c>
      <c r="D64" s="78">
        <v>0</v>
      </c>
      <c r="E64" s="78">
        <v>30000</v>
      </c>
      <c r="F64" s="78">
        <v>30000</v>
      </c>
      <c r="G64" s="78">
        <v>0</v>
      </c>
      <c r="H64" s="78">
        <v>0</v>
      </c>
      <c r="I64" s="78">
        <v>0</v>
      </c>
    </row>
    <row r="65" spans="1:9" ht="15" customHeight="1" x14ac:dyDescent="0.25">
      <c r="A65" s="54">
        <v>322001</v>
      </c>
      <c r="B65" s="54" t="s">
        <v>253</v>
      </c>
      <c r="C65" s="89">
        <v>0</v>
      </c>
      <c r="D65" s="89">
        <v>14800</v>
      </c>
      <c r="E65" s="89">
        <v>0</v>
      </c>
      <c r="F65" s="89">
        <v>0</v>
      </c>
      <c r="G65" s="89">
        <v>0</v>
      </c>
      <c r="H65" s="89">
        <v>0</v>
      </c>
      <c r="I65" s="89">
        <v>0</v>
      </c>
    </row>
    <row r="66" spans="1:9" ht="22.5" customHeight="1" x14ac:dyDescent="0.25">
      <c r="A66" s="21"/>
      <c r="B66" s="21" t="s">
        <v>223</v>
      </c>
      <c r="C66" s="58">
        <f>C67</f>
        <v>70351.25</v>
      </c>
      <c r="D66" s="58">
        <v>168205.11</v>
      </c>
      <c r="E66" s="58">
        <v>80000</v>
      </c>
      <c r="F66" s="58">
        <v>87868.800000000003</v>
      </c>
      <c r="G66" s="58">
        <v>30000</v>
      </c>
      <c r="H66" s="58">
        <v>0</v>
      </c>
      <c r="I66" s="58">
        <v>0</v>
      </c>
    </row>
    <row r="67" spans="1:9" ht="15" customHeight="1" x14ac:dyDescent="0.25">
      <c r="A67" s="17">
        <v>454001</v>
      </c>
      <c r="B67" s="16" t="s">
        <v>224</v>
      </c>
      <c r="C67" s="59">
        <v>70351.25</v>
      </c>
      <c r="D67" s="59">
        <v>168205.11</v>
      </c>
      <c r="E67" s="59">
        <v>80000</v>
      </c>
      <c r="F67" s="59">
        <v>87868.800000000003</v>
      </c>
      <c r="G67" s="59">
        <v>30000</v>
      </c>
      <c r="H67" s="59">
        <v>0</v>
      </c>
      <c r="I67" s="59">
        <v>0</v>
      </c>
    </row>
    <row r="68" spans="1:9" ht="15" customHeight="1" x14ac:dyDescent="0.25">
      <c r="A68" s="64">
        <v>500</v>
      </c>
      <c r="B68" s="65" t="s">
        <v>225</v>
      </c>
      <c r="C68" s="59">
        <v>0</v>
      </c>
      <c r="D68" s="59">
        <v>0</v>
      </c>
      <c r="E68" s="59">
        <v>0</v>
      </c>
      <c r="F68" s="59">
        <v>0</v>
      </c>
      <c r="G68" s="59">
        <v>0</v>
      </c>
      <c r="H68" s="59">
        <v>0</v>
      </c>
      <c r="I68" s="59">
        <v>0</v>
      </c>
    </row>
    <row r="69" spans="1:9" ht="15" customHeight="1" x14ac:dyDescent="0.25">
      <c r="A69" s="61" t="s">
        <v>169</v>
      </c>
      <c r="B69" s="62"/>
      <c r="C69" s="59">
        <v>0</v>
      </c>
      <c r="D69" s="59">
        <v>0</v>
      </c>
      <c r="E69" s="59">
        <v>0</v>
      </c>
      <c r="F69" s="59">
        <v>0</v>
      </c>
      <c r="G69" s="59">
        <v>0</v>
      </c>
      <c r="H69" s="59">
        <v>0</v>
      </c>
      <c r="I69" s="59">
        <v>0</v>
      </c>
    </row>
    <row r="70" spans="1:9" ht="21.75" customHeight="1" x14ac:dyDescent="0.25">
      <c r="A70" s="157" t="s">
        <v>166</v>
      </c>
      <c r="B70" s="158"/>
      <c r="C70" s="60">
        <f>C68+C66+C61+C60+C57+C56</f>
        <v>1072115.5</v>
      </c>
      <c r="D70" s="60">
        <f>D68+D66+D61+D60+D57+D56</f>
        <v>1217089.5899999999</v>
      </c>
      <c r="E70" s="60">
        <f>E56+E60+E61+E66+E57</f>
        <v>1126412.54</v>
      </c>
      <c r="F70" s="60">
        <f>F66+F61+F60+F57+F56</f>
        <v>1375096.9000000001</v>
      </c>
      <c r="G70" s="60">
        <f>G66+G61+G60+G57+G56+G55</f>
        <v>1179251.1300000001</v>
      </c>
      <c r="H70" s="60">
        <f>H66+H61+H60+H57+H56</f>
        <v>1077085.1300000001</v>
      </c>
      <c r="I70" s="60">
        <f>I66+I61+I60+I57+I56</f>
        <v>1077085.1300000001</v>
      </c>
    </row>
    <row r="71" spans="1:9" ht="15" customHeight="1" x14ac:dyDescent="0.25">
      <c r="A71" s="5"/>
      <c r="B71" s="3"/>
      <c r="C71" s="5"/>
      <c r="D71" s="5"/>
      <c r="E71" s="5"/>
      <c r="F71" s="5"/>
      <c r="G71" s="5"/>
      <c r="H71" s="5"/>
      <c r="I71" s="5"/>
    </row>
    <row r="72" spans="1:9" ht="33.75" customHeight="1" x14ac:dyDescent="0.35">
      <c r="A72" s="159" t="s">
        <v>0</v>
      </c>
      <c r="B72" s="159"/>
      <c r="C72" s="5"/>
      <c r="D72" s="5"/>
      <c r="E72" s="5"/>
      <c r="F72" s="5"/>
      <c r="G72" s="5"/>
      <c r="H72" s="5"/>
      <c r="I72" s="5"/>
    </row>
    <row r="73" spans="1:9" ht="63.75" customHeight="1" x14ac:dyDescent="0.25">
      <c r="A73" s="22" t="s">
        <v>1</v>
      </c>
      <c r="B73" s="22" t="s">
        <v>2</v>
      </c>
      <c r="C73" s="23" t="s">
        <v>251</v>
      </c>
      <c r="D73" s="22" t="s">
        <v>302</v>
      </c>
      <c r="E73" s="22" t="s">
        <v>300</v>
      </c>
      <c r="F73" s="22" t="s">
        <v>301</v>
      </c>
      <c r="G73" s="22" t="s">
        <v>226</v>
      </c>
      <c r="H73" s="75" t="s">
        <v>250</v>
      </c>
      <c r="I73" s="75" t="s">
        <v>276</v>
      </c>
    </row>
    <row r="74" spans="1:9" ht="28.5" customHeight="1" x14ac:dyDescent="0.25">
      <c r="A74" s="44"/>
      <c r="B74" s="41" t="s">
        <v>3</v>
      </c>
      <c r="C74" s="42">
        <f>C75+C76+C77</f>
        <v>67784</v>
      </c>
      <c r="D74" s="42">
        <f>D75+D76+D77</f>
        <v>74932.42</v>
      </c>
      <c r="E74" s="42">
        <f>E75+E76+E77</f>
        <v>73505</v>
      </c>
      <c r="F74" s="42">
        <f t="shared" ref="F74" si="21">SUM(F75:F77)</f>
        <v>73505</v>
      </c>
      <c r="G74" s="42">
        <f>SUM(G75:G77)</f>
        <v>87048</v>
      </c>
      <c r="H74" s="42">
        <f t="shared" ref="H74:I74" si="22">SUM(H75:H77)</f>
        <v>87048</v>
      </c>
      <c r="I74" s="42">
        <f t="shared" si="22"/>
        <v>87048</v>
      </c>
    </row>
    <row r="75" spans="1:9" ht="15" customHeight="1" x14ac:dyDescent="0.25">
      <c r="A75" s="26">
        <v>611</v>
      </c>
      <c r="B75" s="26" t="s">
        <v>4</v>
      </c>
      <c r="C75" s="32">
        <v>53489</v>
      </c>
      <c r="D75" s="32">
        <v>58799.12</v>
      </c>
      <c r="E75" s="32">
        <v>58044</v>
      </c>
      <c r="F75" s="32">
        <v>58044</v>
      </c>
      <c r="G75" s="32">
        <v>68760</v>
      </c>
      <c r="H75" s="32">
        <v>68760</v>
      </c>
      <c r="I75" s="32">
        <v>68760</v>
      </c>
    </row>
    <row r="76" spans="1:9" ht="15" customHeight="1" x14ac:dyDescent="0.25">
      <c r="A76" s="26">
        <v>612</v>
      </c>
      <c r="B76" s="26" t="s">
        <v>5</v>
      </c>
      <c r="C76" s="32">
        <v>7530</v>
      </c>
      <c r="D76" s="32">
        <v>9484.65</v>
      </c>
      <c r="E76" s="32">
        <v>9722</v>
      </c>
      <c r="F76" s="32">
        <v>9722</v>
      </c>
      <c r="G76" s="32">
        <v>11976</v>
      </c>
      <c r="H76" s="32">
        <v>11976</v>
      </c>
      <c r="I76" s="32">
        <v>11976</v>
      </c>
    </row>
    <row r="77" spans="1:9" ht="15" customHeight="1" x14ac:dyDescent="0.25">
      <c r="A77" s="26">
        <v>614</v>
      </c>
      <c r="B77" s="26" t="s">
        <v>6</v>
      </c>
      <c r="C77" s="32">
        <v>6765</v>
      </c>
      <c r="D77" s="32">
        <v>6648.65</v>
      </c>
      <c r="E77" s="32">
        <v>5739</v>
      </c>
      <c r="F77" s="32">
        <v>5739</v>
      </c>
      <c r="G77" s="32">
        <v>6312</v>
      </c>
      <c r="H77" s="32">
        <v>6312</v>
      </c>
      <c r="I77" s="32">
        <v>6312</v>
      </c>
    </row>
    <row r="78" spans="1:9" ht="33" customHeight="1" x14ac:dyDescent="0.25">
      <c r="A78" s="41">
        <v>620</v>
      </c>
      <c r="B78" s="41" t="s">
        <v>7</v>
      </c>
      <c r="C78" s="42">
        <f>C79+C80+C81+C82+C83+C84+C85+C86+C87</f>
        <v>24778</v>
      </c>
      <c r="D78" s="42">
        <f t="shared" ref="D78:E78" si="23">SUM(D79:D87)</f>
        <v>28126.720000000001</v>
      </c>
      <c r="E78" s="42">
        <f t="shared" si="23"/>
        <v>27160</v>
      </c>
      <c r="F78" s="42">
        <f t="shared" ref="F78:G78" si="24">SUM(F79:F87)</f>
        <v>27160</v>
      </c>
      <c r="G78" s="42">
        <f t="shared" si="24"/>
        <v>32165</v>
      </c>
      <c r="H78" s="42">
        <f>H79+H80+H81+H82+H83+H84+H85+H86+H87</f>
        <v>32165</v>
      </c>
      <c r="I78" s="42">
        <f>I79+I80+I81+I82+I83+I84+I85+I86+I87</f>
        <v>32165</v>
      </c>
    </row>
    <row r="79" spans="1:9" ht="15" customHeight="1" x14ac:dyDescent="0.25">
      <c r="A79" s="26">
        <v>621</v>
      </c>
      <c r="B79" s="26" t="s">
        <v>8</v>
      </c>
      <c r="C79" s="32">
        <v>7075</v>
      </c>
      <c r="D79" s="32">
        <v>7811.75</v>
      </c>
      <c r="E79" s="32">
        <v>7352</v>
      </c>
      <c r="F79" s="32">
        <v>7352</v>
      </c>
      <c r="G79" s="32">
        <v>8705</v>
      </c>
      <c r="H79" s="32">
        <v>8705</v>
      </c>
      <c r="I79" s="32">
        <v>8705</v>
      </c>
    </row>
    <row r="80" spans="1:9" ht="15" customHeight="1" x14ac:dyDescent="0.25">
      <c r="A80" s="26">
        <v>623</v>
      </c>
      <c r="B80" s="26" t="s">
        <v>202</v>
      </c>
      <c r="C80" s="32">
        <v>240</v>
      </c>
      <c r="D80" s="32">
        <v>67.95</v>
      </c>
      <c r="E80" s="32">
        <v>0</v>
      </c>
      <c r="F80" s="32">
        <v>0</v>
      </c>
      <c r="G80" s="32">
        <v>0</v>
      </c>
      <c r="H80" s="32">
        <v>0</v>
      </c>
      <c r="I80" s="32">
        <v>0</v>
      </c>
    </row>
    <row r="81" spans="1:9" ht="15" customHeight="1" x14ac:dyDescent="0.25">
      <c r="A81" s="26">
        <v>625001</v>
      </c>
      <c r="B81" s="26" t="s">
        <v>9</v>
      </c>
      <c r="C81" s="32">
        <v>948</v>
      </c>
      <c r="D81" s="32">
        <v>1050.75</v>
      </c>
      <c r="E81" s="32">
        <v>1029</v>
      </c>
      <c r="F81" s="32">
        <v>1029</v>
      </c>
      <c r="G81" s="32">
        <v>1219</v>
      </c>
      <c r="H81" s="32">
        <v>1219</v>
      </c>
      <c r="I81" s="32">
        <v>1219</v>
      </c>
    </row>
    <row r="82" spans="1:9" ht="15" customHeight="1" x14ac:dyDescent="0.25">
      <c r="A82" s="26">
        <v>625002</v>
      </c>
      <c r="B82" s="26" t="s">
        <v>10</v>
      </c>
      <c r="C82" s="32">
        <v>10044</v>
      </c>
      <c r="D82" s="32">
        <v>11519.81</v>
      </c>
      <c r="E82" s="32">
        <v>10290</v>
      </c>
      <c r="F82" s="32">
        <v>10290</v>
      </c>
      <c r="G82" s="32">
        <v>12187</v>
      </c>
      <c r="H82" s="32">
        <v>12187</v>
      </c>
      <c r="I82" s="32">
        <v>12187</v>
      </c>
    </row>
    <row r="83" spans="1:9" ht="15" customHeight="1" x14ac:dyDescent="0.25">
      <c r="A83" s="26">
        <v>625003</v>
      </c>
      <c r="B83" s="26" t="s">
        <v>11</v>
      </c>
      <c r="C83" s="32">
        <v>573</v>
      </c>
      <c r="D83" s="32">
        <v>657.51</v>
      </c>
      <c r="E83" s="32">
        <v>588</v>
      </c>
      <c r="F83" s="32">
        <v>588</v>
      </c>
      <c r="G83" s="32">
        <v>696</v>
      </c>
      <c r="H83" s="32">
        <v>696</v>
      </c>
      <c r="I83" s="32">
        <v>696</v>
      </c>
    </row>
    <row r="84" spans="1:9" ht="15" customHeight="1" x14ac:dyDescent="0.25">
      <c r="A84" s="26">
        <v>625004</v>
      </c>
      <c r="B84" s="26" t="s">
        <v>12</v>
      </c>
      <c r="C84" s="32">
        <v>1186</v>
      </c>
      <c r="D84" s="32">
        <v>1324.24</v>
      </c>
      <c r="E84" s="32">
        <v>2205</v>
      </c>
      <c r="F84" s="32">
        <v>2205</v>
      </c>
      <c r="G84" s="32">
        <v>2612</v>
      </c>
      <c r="H84" s="32">
        <v>2612</v>
      </c>
      <c r="I84" s="32">
        <v>2612</v>
      </c>
    </row>
    <row r="85" spans="1:9" ht="15" customHeight="1" x14ac:dyDescent="0.25">
      <c r="A85" s="26">
        <v>625005</v>
      </c>
      <c r="B85" s="26" t="s">
        <v>13</v>
      </c>
      <c r="C85" s="32">
        <v>332</v>
      </c>
      <c r="D85" s="32">
        <v>378.63</v>
      </c>
      <c r="E85" s="32">
        <v>735</v>
      </c>
      <c r="F85" s="32">
        <v>735</v>
      </c>
      <c r="G85" s="32">
        <v>870</v>
      </c>
      <c r="H85" s="32">
        <v>870</v>
      </c>
      <c r="I85" s="32">
        <v>870</v>
      </c>
    </row>
    <row r="86" spans="1:9" ht="15" customHeight="1" x14ac:dyDescent="0.25">
      <c r="A86" s="26">
        <v>625007</v>
      </c>
      <c r="B86" s="26" t="s">
        <v>14</v>
      </c>
      <c r="C86" s="32">
        <v>3407</v>
      </c>
      <c r="D86" s="32">
        <v>3907.08</v>
      </c>
      <c r="E86" s="32">
        <v>3491</v>
      </c>
      <c r="F86" s="32">
        <v>3491</v>
      </c>
      <c r="G86" s="32">
        <v>4135</v>
      </c>
      <c r="H86" s="32">
        <v>4135</v>
      </c>
      <c r="I86" s="32">
        <v>4135</v>
      </c>
    </row>
    <row r="87" spans="1:9" ht="15" customHeight="1" x14ac:dyDescent="0.25">
      <c r="A87" s="26">
        <v>627</v>
      </c>
      <c r="B87" s="26" t="s">
        <v>15</v>
      </c>
      <c r="C87" s="32">
        <v>973</v>
      </c>
      <c r="D87" s="32">
        <v>1409</v>
      </c>
      <c r="E87" s="32">
        <v>1470</v>
      </c>
      <c r="F87" s="32">
        <v>1470</v>
      </c>
      <c r="G87" s="32">
        <v>1741</v>
      </c>
      <c r="H87" s="32">
        <v>1741</v>
      </c>
      <c r="I87" s="32">
        <v>1741</v>
      </c>
    </row>
    <row r="88" spans="1:9" ht="35.25" customHeight="1" x14ac:dyDescent="0.25">
      <c r="A88" s="41">
        <v>630</v>
      </c>
      <c r="B88" s="41" t="s">
        <v>16</v>
      </c>
      <c r="C88" s="42">
        <f>C89+C90+C91+C93+C95+C96+C97+C98+C99+C100+C101+C102+C103+C104+C105+C106+C107+C108+C109+C110+C111+C112+C113+C114+C115+C116+C117+C118+C119+C120+C121</f>
        <v>46732.829999999994</v>
      </c>
      <c r="D88" s="42">
        <f>SUM(D89:D121)</f>
        <v>43165.299999999996</v>
      </c>
      <c r="E88" s="42">
        <f>SUM(E89:E121)</f>
        <v>43780.63</v>
      </c>
      <c r="F88" s="42">
        <f>SUM(F89:F121)</f>
        <v>43780.63</v>
      </c>
      <c r="G88" s="42">
        <f>SUM(G89:G121)</f>
        <v>47833.63</v>
      </c>
      <c r="H88" s="42">
        <f>SUM(H89:H121)</f>
        <v>45233.63</v>
      </c>
      <c r="I88" s="126">
        <f>I89+I90+I91+I92+I93+I95+I96+I97+I98+I99+I100+I101+I102+I103+I104+I105+I106+I107+I108+I109+I110+I111+I112+I113+I114+I115+I116+I117+I118+I119+I120+I121</f>
        <v>44733.63</v>
      </c>
    </row>
    <row r="89" spans="1:9" ht="15" customHeight="1" x14ac:dyDescent="0.25">
      <c r="A89" s="26">
        <v>631001</v>
      </c>
      <c r="B89" s="26" t="s">
        <v>17</v>
      </c>
      <c r="C89" s="32">
        <v>200</v>
      </c>
      <c r="D89" s="32">
        <v>0</v>
      </c>
      <c r="E89" s="32">
        <v>200</v>
      </c>
      <c r="F89" s="32">
        <v>200</v>
      </c>
      <c r="G89" s="32">
        <v>200</v>
      </c>
      <c r="H89" s="32">
        <v>200</v>
      </c>
      <c r="I89" s="32">
        <v>200</v>
      </c>
    </row>
    <row r="90" spans="1:9" ht="15" customHeight="1" x14ac:dyDescent="0.25">
      <c r="A90" s="26">
        <v>632001</v>
      </c>
      <c r="B90" s="26" t="s">
        <v>18</v>
      </c>
      <c r="C90" s="32">
        <v>4100</v>
      </c>
      <c r="D90" s="32">
        <v>4321.29</v>
      </c>
      <c r="E90" s="32">
        <v>4100</v>
      </c>
      <c r="F90" s="32">
        <v>4100</v>
      </c>
      <c r="G90" s="32">
        <v>4500</v>
      </c>
      <c r="H90" s="32">
        <v>4500</v>
      </c>
      <c r="I90" s="32">
        <v>4500</v>
      </c>
    </row>
    <row r="91" spans="1:9" ht="15" customHeight="1" x14ac:dyDescent="0.25">
      <c r="A91" s="26">
        <v>632002</v>
      </c>
      <c r="B91" s="26" t="s">
        <v>19</v>
      </c>
      <c r="C91" s="32">
        <v>1065</v>
      </c>
      <c r="D91" s="32">
        <v>585.22</v>
      </c>
      <c r="E91" s="32">
        <v>976</v>
      </c>
      <c r="F91" s="32">
        <v>976</v>
      </c>
      <c r="G91" s="32">
        <v>710</v>
      </c>
      <c r="H91" s="32">
        <v>710</v>
      </c>
      <c r="I91" s="32">
        <v>710</v>
      </c>
    </row>
    <row r="92" spans="1:9" ht="15" customHeight="1" x14ac:dyDescent="0.25">
      <c r="A92" s="26">
        <v>632005</v>
      </c>
      <c r="B92" s="26" t="s">
        <v>287</v>
      </c>
      <c r="C92" s="32">
        <v>0</v>
      </c>
      <c r="D92" s="32">
        <v>1645.67</v>
      </c>
      <c r="E92" s="32">
        <v>1800</v>
      </c>
      <c r="F92" s="32">
        <v>1800</v>
      </c>
      <c r="G92" s="32">
        <v>1800</v>
      </c>
      <c r="H92" s="32">
        <v>1800</v>
      </c>
      <c r="I92" s="32">
        <v>1800</v>
      </c>
    </row>
    <row r="93" spans="1:9" ht="15" customHeight="1" x14ac:dyDescent="0.25">
      <c r="A93" s="26">
        <v>632003</v>
      </c>
      <c r="B93" s="26" t="s">
        <v>20</v>
      </c>
      <c r="C93" s="32">
        <v>3800</v>
      </c>
      <c r="D93" s="32">
        <v>1762.49</v>
      </c>
      <c r="E93" s="32">
        <v>2000</v>
      </c>
      <c r="F93" s="32">
        <v>2000</v>
      </c>
      <c r="G93" s="32">
        <v>2000</v>
      </c>
      <c r="H93" s="32">
        <v>2000</v>
      </c>
      <c r="I93" s="32">
        <v>2000</v>
      </c>
    </row>
    <row r="94" spans="1:9" ht="15" customHeight="1" x14ac:dyDescent="0.25">
      <c r="A94" s="26">
        <v>633001</v>
      </c>
      <c r="B94" s="26" t="s">
        <v>21</v>
      </c>
      <c r="C94" s="32">
        <v>0</v>
      </c>
      <c r="D94" s="32">
        <v>0</v>
      </c>
      <c r="E94" s="32">
        <v>0</v>
      </c>
      <c r="F94" s="32">
        <v>0</v>
      </c>
      <c r="G94" s="32">
        <v>1000</v>
      </c>
      <c r="H94" s="96">
        <v>500</v>
      </c>
      <c r="I94" s="96">
        <v>200</v>
      </c>
    </row>
    <row r="95" spans="1:9" ht="15" customHeight="1" x14ac:dyDescent="0.25">
      <c r="A95" s="26">
        <v>633002</v>
      </c>
      <c r="B95" s="26" t="s">
        <v>22</v>
      </c>
      <c r="C95" s="32">
        <v>2100</v>
      </c>
      <c r="D95" s="32">
        <v>342.15</v>
      </c>
      <c r="E95" s="32">
        <v>1000</v>
      </c>
      <c r="F95" s="32">
        <v>1000</v>
      </c>
      <c r="G95" s="32">
        <v>1000</v>
      </c>
      <c r="H95" s="96">
        <v>500</v>
      </c>
      <c r="I95" s="96">
        <v>500</v>
      </c>
    </row>
    <row r="96" spans="1:9" ht="15" customHeight="1" x14ac:dyDescent="0.25">
      <c r="A96" s="26">
        <v>633006</v>
      </c>
      <c r="B96" s="26" t="s">
        <v>23</v>
      </c>
      <c r="C96" s="32">
        <v>3512.2</v>
      </c>
      <c r="D96" s="32">
        <v>3111.15</v>
      </c>
      <c r="E96" s="32">
        <v>3500</v>
      </c>
      <c r="F96" s="32">
        <v>3500</v>
      </c>
      <c r="G96" s="32">
        <v>3500</v>
      </c>
      <c r="H96" s="96">
        <v>3500</v>
      </c>
      <c r="I96" s="96">
        <v>3500</v>
      </c>
    </row>
    <row r="97" spans="1:9" ht="15" customHeight="1" x14ac:dyDescent="0.25">
      <c r="A97" s="26">
        <v>633011</v>
      </c>
      <c r="B97" s="26" t="s">
        <v>238</v>
      </c>
      <c r="C97" s="32">
        <v>288</v>
      </c>
      <c r="D97" s="32">
        <v>288</v>
      </c>
      <c r="E97" s="32">
        <v>240</v>
      </c>
      <c r="F97" s="32">
        <v>240</v>
      </c>
      <c r="G97" s="32">
        <v>240</v>
      </c>
      <c r="H97" s="96">
        <v>240</v>
      </c>
      <c r="I97" s="96">
        <v>240</v>
      </c>
    </row>
    <row r="98" spans="1:9" ht="15" customHeight="1" x14ac:dyDescent="0.25">
      <c r="A98" s="26">
        <v>633009</v>
      </c>
      <c r="B98" s="26" t="s">
        <v>24</v>
      </c>
      <c r="C98" s="32">
        <v>815</v>
      </c>
      <c r="D98" s="32">
        <v>764</v>
      </c>
      <c r="E98" s="32">
        <v>250</v>
      </c>
      <c r="F98" s="32">
        <v>250</v>
      </c>
      <c r="G98" s="32">
        <v>250</v>
      </c>
      <c r="H98" s="96">
        <v>250</v>
      </c>
      <c r="I98" s="96">
        <v>250</v>
      </c>
    </row>
    <row r="99" spans="1:9" ht="15" customHeight="1" x14ac:dyDescent="0.25">
      <c r="A99" s="26">
        <v>633013</v>
      </c>
      <c r="B99" s="26" t="s">
        <v>26</v>
      </c>
      <c r="C99" s="32">
        <v>540</v>
      </c>
      <c r="D99" s="32">
        <v>368.85</v>
      </c>
      <c r="E99" s="32">
        <v>0</v>
      </c>
      <c r="F99" s="32">
        <v>0</v>
      </c>
      <c r="G99" s="32">
        <v>0</v>
      </c>
      <c r="H99" s="96">
        <v>0</v>
      </c>
      <c r="I99" s="96">
        <v>0</v>
      </c>
    </row>
    <row r="100" spans="1:9" ht="15" customHeight="1" x14ac:dyDescent="0.25">
      <c r="A100" s="26">
        <v>633016</v>
      </c>
      <c r="B100" s="26" t="s">
        <v>27</v>
      </c>
      <c r="C100" s="32">
        <v>1200</v>
      </c>
      <c r="D100" s="32">
        <v>1500</v>
      </c>
      <c r="E100" s="32">
        <v>1500</v>
      </c>
      <c r="F100" s="32">
        <v>1500</v>
      </c>
      <c r="G100" s="32">
        <v>1500</v>
      </c>
      <c r="H100" s="96">
        <v>1500</v>
      </c>
      <c r="I100" s="96">
        <v>1500</v>
      </c>
    </row>
    <row r="101" spans="1:9" ht="15" customHeight="1" x14ac:dyDescent="0.25">
      <c r="A101" s="26">
        <v>634001</v>
      </c>
      <c r="B101" s="26" t="s">
        <v>28</v>
      </c>
      <c r="C101" s="32">
        <v>1500</v>
      </c>
      <c r="D101" s="32">
        <v>1324.69</v>
      </c>
      <c r="E101" s="32">
        <v>1500</v>
      </c>
      <c r="F101" s="32">
        <v>1500</v>
      </c>
      <c r="G101" s="32">
        <v>1500</v>
      </c>
      <c r="H101" s="96">
        <v>1500</v>
      </c>
      <c r="I101" s="96">
        <v>1500</v>
      </c>
    </row>
    <row r="102" spans="1:9" ht="15" customHeight="1" x14ac:dyDescent="0.25">
      <c r="A102" s="26">
        <v>634002</v>
      </c>
      <c r="B102" s="26" t="s">
        <v>29</v>
      </c>
      <c r="C102" s="32">
        <v>400</v>
      </c>
      <c r="D102" s="32">
        <v>575.30999999999995</v>
      </c>
      <c r="E102" s="32">
        <v>400</v>
      </c>
      <c r="F102" s="32">
        <v>400</v>
      </c>
      <c r="G102" s="32">
        <v>400</v>
      </c>
      <c r="H102" s="96">
        <v>400</v>
      </c>
      <c r="I102" s="96">
        <v>400</v>
      </c>
    </row>
    <row r="103" spans="1:9" ht="15" customHeight="1" x14ac:dyDescent="0.25">
      <c r="A103" s="26">
        <v>634003</v>
      </c>
      <c r="B103" s="26" t="s">
        <v>30</v>
      </c>
      <c r="C103" s="32">
        <v>450</v>
      </c>
      <c r="D103" s="32">
        <v>450</v>
      </c>
      <c r="E103" s="32">
        <v>450</v>
      </c>
      <c r="F103" s="32">
        <v>450</v>
      </c>
      <c r="G103" s="32">
        <v>450</v>
      </c>
      <c r="H103" s="96">
        <v>450</v>
      </c>
      <c r="I103" s="96">
        <v>450</v>
      </c>
    </row>
    <row r="104" spans="1:9" ht="15" customHeight="1" x14ac:dyDescent="0.25">
      <c r="A104" s="26">
        <v>634005</v>
      </c>
      <c r="B104" s="26" t="s">
        <v>31</v>
      </c>
      <c r="C104" s="32">
        <v>50</v>
      </c>
      <c r="D104" s="32">
        <v>50</v>
      </c>
      <c r="E104" s="32">
        <v>50</v>
      </c>
      <c r="F104" s="32">
        <v>50</v>
      </c>
      <c r="G104" s="32">
        <v>50</v>
      </c>
      <c r="H104" s="96">
        <v>50</v>
      </c>
      <c r="I104" s="96">
        <v>50</v>
      </c>
    </row>
    <row r="105" spans="1:9" ht="15" customHeight="1" x14ac:dyDescent="0.25">
      <c r="A105" s="26">
        <v>635002</v>
      </c>
      <c r="B105" s="26" t="s">
        <v>32</v>
      </c>
      <c r="C105" s="32">
        <v>200</v>
      </c>
      <c r="D105" s="32">
        <v>200</v>
      </c>
      <c r="E105" s="32">
        <v>200</v>
      </c>
      <c r="F105" s="32">
        <v>200</v>
      </c>
      <c r="G105" s="32">
        <v>200</v>
      </c>
      <c r="H105" s="96">
        <v>200</v>
      </c>
      <c r="I105" s="96">
        <v>200</v>
      </c>
    </row>
    <row r="106" spans="1:9" ht="15" customHeight="1" x14ac:dyDescent="0.25">
      <c r="A106" s="26">
        <v>635009</v>
      </c>
      <c r="B106" s="26" t="s">
        <v>186</v>
      </c>
      <c r="C106" s="32">
        <v>900</v>
      </c>
      <c r="D106" s="32">
        <v>900</v>
      </c>
      <c r="E106" s="32">
        <v>900</v>
      </c>
      <c r="F106" s="32">
        <v>900</v>
      </c>
      <c r="G106" s="32">
        <v>900</v>
      </c>
      <c r="H106" s="96">
        <v>900</v>
      </c>
      <c r="I106" s="96">
        <v>900</v>
      </c>
    </row>
    <row r="107" spans="1:9" ht="15" customHeight="1" x14ac:dyDescent="0.25">
      <c r="A107" s="26">
        <v>637001</v>
      </c>
      <c r="B107" s="26" t="s">
        <v>34</v>
      </c>
      <c r="C107" s="32">
        <v>620</v>
      </c>
      <c r="D107" s="32">
        <v>1158</v>
      </c>
      <c r="E107" s="32">
        <v>600</v>
      </c>
      <c r="F107" s="32">
        <v>600</v>
      </c>
      <c r="G107" s="32">
        <v>1200</v>
      </c>
      <c r="H107" s="96">
        <v>1200</v>
      </c>
      <c r="I107" s="96">
        <v>1200</v>
      </c>
    </row>
    <row r="108" spans="1:9" ht="15" customHeight="1" x14ac:dyDescent="0.25">
      <c r="A108" s="26">
        <v>637002</v>
      </c>
      <c r="B108" s="26" t="s">
        <v>242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96">
        <v>0</v>
      </c>
      <c r="I108" s="96">
        <v>0</v>
      </c>
    </row>
    <row r="109" spans="1:9" ht="15" customHeight="1" x14ac:dyDescent="0.25">
      <c r="A109" s="26">
        <v>637003</v>
      </c>
      <c r="B109" s="26" t="s">
        <v>35</v>
      </c>
      <c r="C109" s="32">
        <v>122</v>
      </c>
      <c r="D109" s="32">
        <v>22</v>
      </c>
      <c r="E109" s="32">
        <v>200</v>
      </c>
      <c r="F109" s="32">
        <v>200</v>
      </c>
      <c r="G109" s="32">
        <v>200</v>
      </c>
      <c r="H109" s="96">
        <v>100</v>
      </c>
      <c r="I109" s="96">
        <v>100</v>
      </c>
    </row>
    <row r="110" spans="1:9" ht="15" customHeight="1" x14ac:dyDescent="0.25">
      <c r="A110" s="26">
        <v>637004</v>
      </c>
      <c r="B110" s="26" t="s">
        <v>36</v>
      </c>
      <c r="C110" s="32">
        <v>1700</v>
      </c>
      <c r="D110" s="32">
        <v>1958.34</v>
      </c>
      <c r="E110" s="32">
        <v>1700</v>
      </c>
      <c r="F110" s="32">
        <v>1700</v>
      </c>
      <c r="G110" s="32">
        <v>1700</v>
      </c>
      <c r="H110" s="96">
        <v>1700</v>
      </c>
      <c r="I110" s="96">
        <v>1700</v>
      </c>
    </row>
    <row r="111" spans="1:9" ht="15" customHeight="1" x14ac:dyDescent="0.25">
      <c r="A111" s="26">
        <v>637005</v>
      </c>
      <c r="B111" s="26" t="s">
        <v>37</v>
      </c>
      <c r="C111" s="32">
        <v>6727</v>
      </c>
      <c r="D111" s="32">
        <v>4633.32</v>
      </c>
      <c r="E111" s="32">
        <v>6500</v>
      </c>
      <c r="F111" s="32">
        <v>6500</v>
      </c>
      <c r="G111" s="32">
        <v>8000</v>
      </c>
      <c r="H111" s="96">
        <v>6500</v>
      </c>
      <c r="I111" s="96">
        <v>6500</v>
      </c>
    </row>
    <row r="112" spans="1:9" ht="15" customHeight="1" x14ac:dyDescent="0.25">
      <c r="A112" s="26">
        <v>637006</v>
      </c>
      <c r="B112" s="26" t="s">
        <v>234</v>
      </c>
      <c r="C112" s="32">
        <v>30</v>
      </c>
      <c r="D112" s="32">
        <v>30</v>
      </c>
      <c r="E112" s="32">
        <v>0</v>
      </c>
      <c r="F112" s="32">
        <v>0</v>
      </c>
      <c r="G112" s="32">
        <v>0</v>
      </c>
      <c r="H112" s="96">
        <v>0</v>
      </c>
      <c r="I112" s="96">
        <v>0</v>
      </c>
    </row>
    <row r="113" spans="1:9" ht="15" customHeight="1" x14ac:dyDescent="0.25">
      <c r="A113" s="26">
        <v>637011</v>
      </c>
      <c r="B113" s="26" t="s">
        <v>235</v>
      </c>
      <c r="C113" s="32">
        <v>1800</v>
      </c>
      <c r="D113" s="32">
        <v>1800</v>
      </c>
      <c r="E113" s="32">
        <v>2000</v>
      </c>
      <c r="F113" s="32">
        <v>2000</v>
      </c>
      <c r="G113" s="32">
        <v>2000</v>
      </c>
      <c r="H113" s="96">
        <v>2000</v>
      </c>
      <c r="I113" s="96">
        <v>2000</v>
      </c>
    </row>
    <row r="114" spans="1:9" ht="15" customHeight="1" x14ac:dyDescent="0.25">
      <c r="A114" s="26">
        <v>637012</v>
      </c>
      <c r="B114" s="26" t="s">
        <v>38</v>
      </c>
      <c r="C114" s="32">
        <v>1300</v>
      </c>
      <c r="D114" s="32">
        <v>1650</v>
      </c>
      <c r="E114" s="32">
        <v>1200</v>
      </c>
      <c r="F114" s="32">
        <v>1200</v>
      </c>
      <c r="G114" s="32">
        <v>1200</v>
      </c>
      <c r="H114" s="96">
        <v>1200</v>
      </c>
      <c r="I114" s="96">
        <v>1200</v>
      </c>
    </row>
    <row r="115" spans="1:9" ht="15" customHeight="1" x14ac:dyDescent="0.25">
      <c r="A115" s="26">
        <v>637014</v>
      </c>
      <c r="B115" s="26" t="s">
        <v>39</v>
      </c>
      <c r="C115" s="32">
        <v>2500</v>
      </c>
      <c r="D115" s="32">
        <v>2717.57</v>
      </c>
      <c r="E115" s="32">
        <v>2500</v>
      </c>
      <c r="F115" s="32">
        <v>2500</v>
      </c>
      <c r="G115" s="32">
        <v>2500</v>
      </c>
      <c r="H115" s="96">
        <v>2500</v>
      </c>
      <c r="I115" s="96">
        <v>2500</v>
      </c>
    </row>
    <row r="116" spans="1:9" ht="15" customHeight="1" x14ac:dyDescent="0.25">
      <c r="A116" s="26">
        <v>637015</v>
      </c>
      <c r="B116" s="26" t="s">
        <v>40</v>
      </c>
      <c r="C116" s="32">
        <v>121</v>
      </c>
      <c r="D116" s="32">
        <v>121</v>
      </c>
      <c r="E116" s="32">
        <v>121</v>
      </c>
      <c r="F116" s="32">
        <v>121</v>
      </c>
      <c r="G116" s="32">
        <v>121</v>
      </c>
      <c r="H116" s="96">
        <v>121</v>
      </c>
      <c r="I116" s="96">
        <v>121</v>
      </c>
    </row>
    <row r="117" spans="1:9" ht="15" customHeight="1" x14ac:dyDescent="0.25">
      <c r="A117" s="26">
        <v>637016</v>
      </c>
      <c r="B117" s="26" t="s">
        <v>41</v>
      </c>
      <c r="C117" s="32">
        <v>900</v>
      </c>
      <c r="D117" s="32">
        <v>836.62</v>
      </c>
      <c r="E117" s="32">
        <v>750</v>
      </c>
      <c r="F117" s="32">
        <v>750</v>
      </c>
      <c r="G117" s="32">
        <v>900</v>
      </c>
      <c r="H117" s="96">
        <v>900</v>
      </c>
      <c r="I117" s="96">
        <v>900</v>
      </c>
    </row>
    <row r="118" spans="1:9" ht="15" customHeight="1" x14ac:dyDescent="0.25">
      <c r="A118" s="26">
        <v>637023</v>
      </c>
      <c r="B118" s="26" t="s">
        <v>42</v>
      </c>
      <c r="C118" s="32">
        <v>366</v>
      </c>
      <c r="D118" s="32">
        <v>0</v>
      </c>
      <c r="E118" s="32">
        <v>0</v>
      </c>
      <c r="F118" s="32">
        <v>0</v>
      </c>
      <c r="G118" s="32">
        <v>0</v>
      </c>
      <c r="H118" s="96">
        <v>0</v>
      </c>
      <c r="I118" s="96">
        <v>0</v>
      </c>
    </row>
    <row r="119" spans="1:9" ht="15" customHeight="1" x14ac:dyDescent="0.25">
      <c r="A119" s="26">
        <v>637026</v>
      </c>
      <c r="B119" s="26" t="s">
        <v>43</v>
      </c>
      <c r="C119" s="32">
        <v>5576</v>
      </c>
      <c r="D119" s="32">
        <v>6199</v>
      </c>
      <c r="E119" s="32">
        <v>6031</v>
      </c>
      <c r="F119" s="32">
        <v>6031</v>
      </c>
      <c r="G119" s="32">
        <v>6700</v>
      </c>
      <c r="H119" s="96">
        <v>6700</v>
      </c>
      <c r="I119" s="96">
        <v>6700</v>
      </c>
    </row>
    <row r="120" spans="1:9" ht="15" customHeight="1" x14ac:dyDescent="0.25">
      <c r="A120" s="26">
        <v>637035</v>
      </c>
      <c r="B120" s="26" t="s">
        <v>269</v>
      </c>
      <c r="C120" s="32">
        <v>112.63</v>
      </c>
      <c r="D120" s="32">
        <v>112.63</v>
      </c>
      <c r="E120" s="32">
        <v>112.63</v>
      </c>
      <c r="F120" s="32">
        <v>112.63</v>
      </c>
      <c r="G120" s="32">
        <v>112.63</v>
      </c>
      <c r="H120" s="96">
        <v>112.63</v>
      </c>
      <c r="I120" s="96">
        <v>112.63</v>
      </c>
    </row>
    <row r="121" spans="1:9" ht="15" customHeight="1" x14ac:dyDescent="0.25">
      <c r="A121" s="26">
        <v>637027</v>
      </c>
      <c r="B121" s="26" t="s">
        <v>44</v>
      </c>
      <c r="C121" s="32">
        <v>3738</v>
      </c>
      <c r="D121" s="32">
        <v>3738</v>
      </c>
      <c r="E121" s="32">
        <v>3000</v>
      </c>
      <c r="F121" s="32">
        <v>3000</v>
      </c>
      <c r="G121" s="32">
        <v>3000</v>
      </c>
      <c r="H121" s="96">
        <v>3000</v>
      </c>
      <c r="I121" s="96">
        <v>3000</v>
      </c>
    </row>
    <row r="122" spans="1:9" ht="26.25" customHeight="1" x14ac:dyDescent="0.25">
      <c r="A122" s="41">
        <v>640</v>
      </c>
      <c r="B122" s="41" t="s">
        <v>45</v>
      </c>
      <c r="C122" s="42">
        <f>C123+C124+C126+C127</f>
        <v>64200</v>
      </c>
      <c r="D122" s="42">
        <f t="shared" ref="D122" si="25">SUM(D123:D127)</f>
        <v>119120</v>
      </c>
      <c r="E122" s="42">
        <f t="shared" ref="E122:H122" si="26">SUM(E123:E127)</f>
        <v>103000</v>
      </c>
      <c r="F122" s="42">
        <f>F123+F124+F125+F126+F127</f>
        <v>96667</v>
      </c>
      <c r="G122" s="42">
        <f t="shared" si="26"/>
        <v>85550</v>
      </c>
      <c r="H122" s="97">
        <f t="shared" si="26"/>
        <v>85550</v>
      </c>
      <c r="I122" s="42">
        <f>I123+I124+I125+I126+I127</f>
        <v>85520</v>
      </c>
    </row>
    <row r="123" spans="1:9" ht="15" customHeight="1" x14ac:dyDescent="0.25">
      <c r="A123" s="83">
        <v>642014</v>
      </c>
      <c r="B123" s="83" t="s">
        <v>227</v>
      </c>
      <c r="C123" s="53"/>
      <c r="D123" s="53">
        <v>0</v>
      </c>
      <c r="E123" s="53">
        <v>0</v>
      </c>
      <c r="F123" s="53">
        <v>0</v>
      </c>
      <c r="G123" s="53">
        <v>0</v>
      </c>
      <c r="H123" s="98">
        <v>0</v>
      </c>
      <c r="I123" s="32">
        <v>0</v>
      </c>
    </row>
    <row r="124" spans="1:9" ht="15" customHeight="1" x14ac:dyDescent="0.25">
      <c r="A124" s="83">
        <v>642002</v>
      </c>
      <c r="B124" s="83" t="s">
        <v>299</v>
      </c>
      <c r="C124" s="53"/>
      <c r="D124" s="53">
        <v>600</v>
      </c>
      <c r="E124" s="53">
        <v>0</v>
      </c>
      <c r="F124" s="53">
        <v>0</v>
      </c>
      <c r="G124" s="53">
        <v>0</v>
      </c>
      <c r="H124" s="98">
        <v>0</v>
      </c>
      <c r="I124" s="32">
        <v>0</v>
      </c>
    </row>
    <row r="125" spans="1:9" ht="15" customHeight="1" x14ac:dyDescent="0.25">
      <c r="A125" s="83">
        <v>642012</v>
      </c>
      <c r="B125" s="83" t="s">
        <v>304</v>
      </c>
      <c r="C125" s="53">
        <v>0</v>
      </c>
      <c r="D125" s="53">
        <v>0</v>
      </c>
      <c r="E125" s="53">
        <v>0</v>
      </c>
      <c r="F125" s="53">
        <v>20000</v>
      </c>
      <c r="G125" s="53">
        <v>0</v>
      </c>
      <c r="H125" s="98">
        <v>0</v>
      </c>
      <c r="I125" s="32">
        <v>0</v>
      </c>
    </row>
    <row r="126" spans="1:9" ht="15" customHeight="1" x14ac:dyDescent="0.25">
      <c r="A126" s="83">
        <v>642015</v>
      </c>
      <c r="B126" s="83" t="s">
        <v>243</v>
      </c>
      <c r="C126" s="53"/>
      <c r="D126" s="53">
        <v>0</v>
      </c>
      <c r="E126" s="53">
        <v>0</v>
      </c>
      <c r="F126" s="53">
        <v>0</v>
      </c>
      <c r="G126" s="53">
        <v>0</v>
      </c>
      <c r="H126" s="98">
        <v>0</v>
      </c>
      <c r="I126" s="32">
        <v>0</v>
      </c>
    </row>
    <row r="127" spans="1:9" ht="15" customHeight="1" x14ac:dyDescent="0.25">
      <c r="A127" s="30">
        <v>644004</v>
      </c>
      <c r="B127" s="30" t="s">
        <v>46</v>
      </c>
      <c r="C127" s="32">
        <v>64200</v>
      </c>
      <c r="D127" s="32">
        <v>118520</v>
      </c>
      <c r="E127" s="32">
        <v>103000</v>
      </c>
      <c r="F127" s="32">
        <v>76667</v>
      </c>
      <c r="G127" s="32">
        <v>85550</v>
      </c>
      <c r="H127" s="96">
        <v>85550</v>
      </c>
      <c r="I127" s="53">
        <v>85520</v>
      </c>
    </row>
    <row r="128" spans="1:9" ht="41.25" customHeight="1" x14ac:dyDescent="0.25">
      <c r="A128" s="43" t="s">
        <v>47</v>
      </c>
      <c r="B128" s="41" t="s">
        <v>236</v>
      </c>
      <c r="C128" s="43">
        <f>C129+C130+C131+C132+C133+C134+C135+C136+C137+C138</f>
        <v>863.07999999999993</v>
      </c>
      <c r="D128" s="43">
        <f t="shared" ref="D128" si="27">SUM(D129:D138)</f>
        <v>768.07999999999993</v>
      </c>
      <c r="E128" s="43">
        <f t="shared" ref="E128:H128" si="28">SUM(E129:E138)</f>
        <v>0</v>
      </c>
      <c r="F128" s="43">
        <f t="shared" si="28"/>
        <v>431.86</v>
      </c>
      <c r="G128" s="43">
        <f t="shared" si="28"/>
        <v>0</v>
      </c>
      <c r="H128" s="99">
        <f t="shared" si="28"/>
        <v>0</v>
      </c>
      <c r="I128" s="99">
        <f t="shared" ref="I128" si="29">SUM(I129:I138)</f>
        <v>0</v>
      </c>
    </row>
    <row r="129" spans="1:9" ht="15" customHeight="1" x14ac:dyDescent="0.25">
      <c r="A129" s="28">
        <v>614</v>
      </c>
      <c r="B129" s="26" t="s">
        <v>6</v>
      </c>
      <c r="C129" s="28">
        <v>60</v>
      </c>
      <c r="D129" s="28">
        <v>50</v>
      </c>
      <c r="E129" s="28">
        <v>0</v>
      </c>
      <c r="F129" s="28">
        <v>60</v>
      </c>
      <c r="G129" s="28">
        <v>0</v>
      </c>
      <c r="H129" s="100">
        <v>0</v>
      </c>
      <c r="I129" s="100">
        <v>0</v>
      </c>
    </row>
    <row r="130" spans="1:9" ht="15" customHeight="1" x14ac:dyDescent="0.25">
      <c r="A130" s="28">
        <v>621</v>
      </c>
      <c r="B130" s="26" t="s">
        <v>8</v>
      </c>
      <c r="C130" s="28">
        <v>0</v>
      </c>
      <c r="D130" s="28">
        <v>0</v>
      </c>
      <c r="E130" s="28">
        <v>0</v>
      </c>
      <c r="F130" s="28">
        <v>0</v>
      </c>
      <c r="G130" s="28">
        <v>0</v>
      </c>
      <c r="H130" s="100">
        <v>0</v>
      </c>
      <c r="I130" s="100">
        <v>0</v>
      </c>
    </row>
    <row r="131" spans="1:9" ht="15" customHeight="1" x14ac:dyDescent="0.25">
      <c r="A131" s="28">
        <v>623</v>
      </c>
      <c r="B131" s="26" t="s">
        <v>203</v>
      </c>
      <c r="C131" s="28">
        <v>0</v>
      </c>
      <c r="D131" s="28">
        <v>0</v>
      </c>
      <c r="E131" s="28">
        <v>0</v>
      </c>
      <c r="F131" s="28">
        <v>0</v>
      </c>
      <c r="G131" s="28">
        <v>0</v>
      </c>
      <c r="H131" s="100">
        <v>0</v>
      </c>
      <c r="I131" s="100">
        <v>0</v>
      </c>
    </row>
    <row r="132" spans="1:9" ht="15" customHeight="1" x14ac:dyDescent="0.25">
      <c r="A132" s="28">
        <v>632001</v>
      </c>
      <c r="B132" s="26" t="s">
        <v>18</v>
      </c>
      <c r="C132" s="28">
        <v>0</v>
      </c>
      <c r="D132" s="28">
        <v>0</v>
      </c>
      <c r="E132" s="28"/>
      <c r="F132" s="28">
        <v>0</v>
      </c>
      <c r="G132" s="28">
        <v>0</v>
      </c>
      <c r="H132" s="100">
        <v>0</v>
      </c>
      <c r="I132" s="100">
        <v>0</v>
      </c>
    </row>
    <row r="133" spans="1:9" ht="15" customHeight="1" x14ac:dyDescent="0.25">
      <c r="A133" s="28">
        <v>632003</v>
      </c>
      <c r="B133" s="26" t="s">
        <v>49</v>
      </c>
      <c r="C133" s="28">
        <v>15</v>
      </c>
      <c r="D133" s="28">
        <v>0</v>
      </c>
      <c r="E133" s="28">
        <v>0</v>
      </c>
      <c r="F133" s="28">
        <v>5</v>
      </c>
      <c r="G133" s="28">
        <v>0</v>
      </c>
      <c r="H133" s="100">
        <v>0</v>
      </c>
      <c r="I133" s="100">
        <v>0</v>
      </c>
    </row>
    <row r="134" spans="1:9" ht="15" customHeight="1" x14ac:dyDescent="0.25">
      <c r="A134" s="28">
        <v>637026</v>
      </c>
      <c r="B134" s="26" t="s">
        <v>50</v>
      </c>
      <c r="C134" s="28">
        <v>497.28</v>
      </c>
      <c r="D134" s="28">
        <v>497.28</v>
      </c>
      <c r="E134" s="28">
        <v>0</v>
      </c>
      <c r="F134" s="28">
        <v>224.46</v>
      </c>
      <c r="G134" s="28">
        <v>0</v>
      </c>
      <c r="H134" s="100">
        <v>0</v>
      </c>
      <c r="I134" s="100">
        <v>0</v>
      </c>
    </row>
    <row r="135" spans="1:9" ht="15" customHeight="1" x14ac:dyDescent="0.25">
      <c r="A135" s="28">
        <v>633006</v>
      </c>
      <c r="B135" s="26" t="s">
        <v>51</v>
      </c>
      <c r="C135" s="28">
        <v>10</v>
      </c>
      <c r="D135" s="28">
        <v>10</v>
      </c>
      <c r="E135" s="28">
        <v>0</v>
      </c>
      <c r="F135" s="28">
        <v>15</v>
      </c>
      <c r="G135" s="28">
        <v>0</v>
      </c>
      <c r="H135" s="100">
        <v>0</v>
      </c>
      <c r="I135" s="100">
        <v>0</v>
      </c>
    </row>
    <row r="136" spans="1:9" ht="15" customHeight="1" x14ac:dyDescent="0.25">
      <c r="A136" s="28">
        <v>634001</v>
      </c>
      <c r="B136" s="26" t="s">
        <v>52</v>
      </c>
      <c r="C136" s="28">
        <v>10</v>
      </c>
      <c r="D136" s="28">
        <v>0</v>
      </c>
      <c r="E136" s="28">
        <v>0</v>
      </c>
      <c r="F136" s="28">
        <v>10</v>
      </c>
      <c r="G136" s="28">
        <v>0</v>
      </c>
      <c r="H136" s="100">
        <v>0</v>
      </c>
      <c r="I136" s="100">
        <v>0</v>
      </c>
    </row>
    <row r="137" spans="1:9" ht="15" customHeight="1" x14ac:dyDescent="0.25">
      <c r="A137" s="28">
        <v>637014</v>
      </c>
      <c r="B137" s="26" t="s">
        <v>53</v>
      </c>
      <c r="C137" s="28">
        <v>170.8</v>
      </c>
      <c r="D137" s="28">
        <v>110.8</v>
      </c>
      <c r="E137" s="28">
        <v>0</v>
      </c>
      <c r="F137" s="28">
        <v>77.400000000000006</v>
      </c>
      <c r="G137" s="28">
        <v>0</v>
      </c>
      <c r="H137" s="100">
        <v>0</v>
      </c>
      <c r="I137" s="100">
        <v>0</v>
      </c>
    </row>
    <row r="138" spans="1:9" ht="15" customHeight="1" x14ac:dyDescent="0.25">
      <c r="A138" s="28">
        <v>637027</v>
      </c>
      <c r="B138" s="26" t="s">
        <v>54</v>
      </c>
      <c r="C138" s="28">
        <v>100</v>
      </c>
      <c r="D138" s="28">
        <v>100</v>
      </c>
      <c r="E138" s="28">
        <v>0</v>
      </c>
      <c r="F138" s="28">
        <v>40</v>
      </c>
      <c r="G138" s="28">
        <v>0</v>
      </c>
      <c r="H138" s="100">
        <v>0</v>
      </c>
      <c r="I138" s="100">
        <v>0</v>
      </c>
    </row>
    <row r="139" spans="1:9" ht="30.75" customHeight="1" x14ac:dyDescent="0.25">
      <c r="A139" s="43" t="s">
        <v>55</v>
      </c>
      <c r="B139" s="41" t="s">
        <v>56</v>
      </c>
      <c r="C139" s="46">
        <f>C140</f>
        <v>3817</v>
      </c>
      <c r="D139" s="45">
        <v>4020</v>
      </c>
      <c r="E139" s="45">
        <f>E140</f>
        <v>4020</v>
      </c>
      <c r="F139" s="45">
        <v>4020</v>
      </c>
      <c r="G139" s="45">
        <v>4020</v>
      </c>
      <c r="H139" s="101">
        <v>4020</v>
      </c>
      <c r="I139" s="127">
        <v>4020</v>
      </c>
    </row>
    <row r="140" spans="1:9" ht="15.75" x14ac:dyDescent="0.25">
      <c r="A140" s="26">
        <v>651003</v>
      </c>
      <c r="B140" s="26" t="s">
        <v>57</v>
      </c>
      <c r="C140" s="27">
        <v>3817</v>
      </c>
      <c r="D140" s="27">
        <v>4020</v>
      </c>
      <c r="E140" s="27">
        <v>4020</v>
      </c>
      <c r="F140" s="27">
        <v>4020</v>
      </c>
      <c r="G140" s="27">
        <v>4020</v>
      </c>
      <c r="H140" s="102">
        <v>4020</v>
      </c>
      <c r="I140" s="123">
        <v>4020</v>
      </c>
    </row>
    <row r="141" spans="1:9" ht="21.75" customHeight="1" x14ac:dyDescent="0.25">
      <c r="A141" s="44" t="s">
        <v>221</v>
      </c>
      <c r="B141" s="41" t="s">
        <v>58</v>
      </c>
      <c r="C141" s="46">
        <f>C142+C143+C144+C145+C146+C147+C148+C149+C150+C151+C153+C154+C155</f>
        <v>5366.47</v>
      </c>
      <c r="D141" s="46">
        <f>SUM(D142:D155)</f>
        <v>5688.39</v>
      </c>
      <c r="E141" s="46">
        <f>E142+E143+E144+E145+E146+E147+E148+E149+E150+E151+E152+E153+E154+E155</f>
        <v>5447</v>
      </c>
      <c r="F141" s="46">
        <f>SUM(F142:F155)</f>
        <v>5447</v>
      </c>
      <c r="G141" s="46">
        <f t="shared" ref="G141:I141" si="30">SUM(G142:G155)</f>
        <v>6236</v>
      </c>
      <c r="H141" s="103">
        <f t="shared" si="30"/>
        <v>6236</v>
      </c>
      <c r="I141" s="103">
        <f t="shared" si="30"/>
        <v>6236</v>
      </c>
    </row>
    <row r="142" spans="1:9" ht="15" customHeight="1" x14ac:dyDescent="0.25">
      <c r="A142" s="26">
        <v>633007</v>
      </c>
      <c r="B142" s="26" t="s">
        <v>59</v>
      </c>
      <c r="C142" s="27">
        <v>1265</v>
      </c>
      <c r="D142" s="27">
        <v>1080</v>
      </c>
      <c r="E142" s="27">
        <v>1985</v>
      </c>
      <c r="F142" s="27">
        <v>1985</v>
      </c>
      <c r="G142" s="27">
        <v>58</v>
      </c>
      <c r="H142" s="27">
        <v>58</v>
      </c>
      <c r="I142" s="27">
        <v>58</v>
      </c>
    </row>
    <row r="143" spans="1:9" ht="15" customHeight="1" x14ac:dyDescent="0.25">
      <c r="A143" s="26">
        <v>632003</v>
      </c>
      <c r="B143" s="26" t="s">
        <v>237</v>
      </c>
      <c r="C143" s="27">
        <v>5</v>
      </c>
      <c r="D143" s="27">
        <v>5</v>
      </c>
      <c r="E143" s="27">
        <v>5</v>
      </c>
      <c r="F143" s="27">
        <v>5</v>
      </c>
      <c r="G143" s="27">
        <v>0</v>
      </c>
      <c r="H143" s="27">
        <v>0</v>
      </c>
      <c r="I143" s="27">
        <v>0</v>
      </c>
    </row>
    <row r="144" spans="1:9" ht="15" customHeight="1" x14ac:dyDescent="0.25">
      <c r="A144" s="26">
        <v>633006</v>
      </c>
      <c r="B144" s="26" t="s">
        <v>51</v>
      </c>
      <c r="C144" s="27">
        <v>277.25</v>
      </c>
      <c r="D144" s="27">
        <v>297</v>
      </c>
      <c r="E144" s="27">
        <v>212</v>
      </c>
      <c r="F144" s="27">
        <v>212</v>
      </c>
      <c r="G144" s="27">
        <v>400</v>
      </c>
      <c r="H144" s="27">
        <v>400</v>
      </c>
      <c r="I144" s="27">
        <v>400</v>
      </c>
    </row>
    <row r="145" spans="1:9" ht="15" customHeight="1" x14ac:dyDescent="0.25">
      <c r="A145" s="26">
        <v>633011</v>
      </c>
      <c r="B145" s="26" t="s">
        <v>185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</row>
    <row r="146" spans="1:9" ht="15" customHeight="1" x14ac:dyDescent="0.25">
      <c r="A146" s="26">
        <v>634001</v>
      </c>
      <c r="B146" s="26" t="s">
        <v>218</v>
      </c>
      <c r="C146" s="27">
        <v>1130</v>
      </c>
      <c r="D146" s="27">
        <v>1079.49</v>
      </c>
      <c r="E146" s="27">
        <v>1200</v>
      </c>
      <c r="F146" s="27">
        <v>1200</v>
      </c>
      <c r="G146" s="27">
        <v>1700</v>
      </c>
      <c r="H146" s="27">
        <v>1700</v>
      </c>
      <c r="I146" s="27">
        <v>1700</v>
      </c>
    </row>
    <row r="147" spans="1:9" ht="15" customHeight="1" x14ac:dyDescent="0.25">
      <c r="A147" s="26">
        <v>633010</v>
      </c>
      <c r="B147" s="26" t="s">
        <v>25</v>
      </c>
      <c r="C147" s="32">
        <v>651.58000000000004</v>
      </c>
      <c r="D147" s="32">
        <v>1428</v>
      </c>
      <c r="E147" s="32">
        <v>0</v>
      </c>
      <c r="F147" s="32">
        <v>0</v>
      </c>
      <c r="G147" s="32">
        <v>2046</v>
      </c>
      <c r="H147" s="32">
        <v>2046</v>
      </c>
      <c r="I147" s="32">
        <v>2046</v>
      </c>
    </row>
    <row r="148" spans="1:9" ht="15" customHeight="1" x14ac:dyDescent="0.25">
      <c r="A148" s="26">
        <v>634003</v>
      </c>
      <c r="B148" s="26" t="s">
        <v>60</v>
      </c>
      <c r="C148" s="32">
        <v>443</v>
      </c>
      <c r="D148" s="32">
        <v>792.35</v>
      </c>
      <c r="E148" s="32">
        <v>550</v>
      </c>
      <c r="F148" s="32">
        <v>550</v>
      </c>
      <c r="G148" s="32">
        <v>550</v>
      </c>
      <c r="H148" s="32">
        <v>550</v>
      </c>
      <c r="I148" s="32">
        <v>550</v>
      </c>
    </row>
    <row r="149" spans="1:9" ht="15" customHeight="1" x14ac:dyDescent="0.25">
      <c r="A149" s="26">
        <v>634002</v>
      </c>
      <c r="B149" s="26" t="s">
        <v>61</v>
      </c>
      <c r="C149" s="32">
        <v>1355</v>
      </c>
      <c r="D149" s="32">
        <v>838.55</v>
      </c>
      <c r="E149" s="32">
        <v>891</v>
      </c>
      <c r="F149" s="32">
        <v>891</v>
      </c>
      <c r="G149" s="32">
        <v>920</v>
      </c>
      <c r="H149" s="32">
        <v>920</v>
      </c>
      <c r="I149" s="32">
        <v>920</v>
      </c>
    </row>
    <row r="150" spans="1:9" ht="15" customHeight="1" x14ac:dyDescent="0.25">
      <c r="A150" s="38">
        <v>634005</v>
      </c>
      <c r="B150" s="39" t="s">
        <v>62</v>
      </c>
      <c r="C150" s="32">
        <v>152</v>
      </c>
      <c r="D150" s="32">
        <v>76</v>
      </c>
      <c r="E150" s="32">
        <v>202</v>
      </c>
      <c r="F150" s="32">
        <v>202</v>
      </c>
      <c r="G150" s="32">
        <v>160</v>
      </c>
      <c r="H150" s="32">
        <v>160</v>
      </c>
      <c r="I150" s="32">
        <v>160</v>
      </c>
    </row>
    <row r="151" spans="1:9" ht="15" customHeight="1" x14ac:dyDescent="0.25">
      <c r="A151" s="38">
        <v>635006</v>
      </c>
      <c r="B151" s="39" t="s">
        <v>244</v>
      </c>
      <c r="C151" s="32">
        <v>0</v>
      </c>
      <c r="D151" s="32">
        <v>0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</row>
    <row r="152" spans="1:9" ht="15" customHeight="1" x14ac:dyDescent="0.25">
      <c r="A152" s="38">
        <v>637001</v>
      </c>
      <c r="B152" s="39" t="s">
        <v>267</v>
      </c>
      <c r="C152" s="32"/>
      <c r="D152" s="32"/>
      <c r="E152" s="32">
        <v>0</v>
      </c>
      <c r="F152" s="32">
        <v>0</v>
      </c>
      <c r="G152" s="32">
        <v>0</v>
      </c>
      <c r="H152" s="32">
        <v>0</v>
      </c>
      <c r="I152" s="32">
        <v>0</v>
      </c>
    </row>
    <row r="153" spans="1:9" ht="15" customHeight="1" x14ac:dyDescent="0.25">
      <c r="A153" s="38">
        <v>636002</v>
      </c>
      <c r="B153" s="39" t="s">
        <v>245</v>
      </c>
      <c r="C153" s="32">
        <v>2</v>
      </c>
      <c r="D153" s="32">
        <v>2</v>
      </c>
      <c r="E153" s="32">
        <v>2</v>
      </c>
      <c r="F153" s="32">
        <v>2</v>
      </c>
      <c r="G153" s="32">
        <v>2</v>
      </c>
      <c r="H153" s="32">
        <v>2</v>
      </c>
      <c r="I153" s="32">
        <v>2</v>
      </c>
    </row>
    <row r="154" spans="1:9" ht="15" customHeight="1" x14ac:dyDescent="0.25">
      <c r="A154" s="38">
        <v>637003</v>
      </c>
      <c r="B154" s="39" t="s">
        <v>246</v>
      </c>
      <c r="C154" s="32">
        <v>0</v>
      </c>
      <c r="D154" s="32"/>
      <c r="E154" s="32"/>
      <c r="F154" s="32"/>
      <c r="G154" s="32"/>
      <c r="H154" s="32"/>
      <c r="I154" s="32"/>
    </row>
    <row r="155" spans="1:9" ht="15" customHeight="1" x14ac:dyDescent="0.25">
      <c r="A155" s="26">
        <v>637002</v>
      </c>
      <c r="B155" s="26" t="s">
        <v>63</v>
      </c>
      <c r="C155" s="32">
        <v>85.64</v>
      </c>
      <c r="D155" s="32">
        <v>90</v>
      </c>
      <c r="E155" s="32">
        <v>400</v>
      </c>
      <c r="F155" s="32">
        <v>400</v>
      </c>
      <c r="G155" s="32">
        <v>400</v>
      </c>
      <c r="H155" s="32">
        <v>400</v>
      </c>
      <c r="I155" s="32">
        <v>400</v>
      </c>
    </row>
    <row r="156" spans="1:9" ht="31.5" customHeight="1" x14ac:dyDescent="0.25">
      <c r="A156" s="90" t="s">
        <v>220</v>
      </c>
      <c r="B156" s="42" t="s">
        <v>64</v>
      </c>
      <c r="C156" s="46">
        <f>C157+C158+C159</f>
        <v>64972.88</v>
      </c>
      <c r="D156" s="43">
        <f t="shared" ref="D156:I156" si="31">SUM(D157:D159)</f>
        <v>37249.22</v>
      </c>
      <c r="E156" s="43">
        <f t="shared" si="31"/>
        <v>27404</v>
      </c>
      <c r="F156" s="43">
        <f t="shared" si="31"/>
        <v>36351</v>
      </c>
      <c r="G156" s="43">
        <f t="shared" si="31"/>
        <v>18388</v>
      </c>
      <c r="H156" s="99">
        <f t="shared" si="31"/>
        <v>48630</v>
      </c>
      <c r="I156" s="99">
        <f t="shared" si="31"/>
        <v>50260</v>
      </c>
    </row>
    <row r="157" spans="1:9" ht="15" customHeight="1" x14ac:dyDescent="0.25">
      <c r="A157" s="53">
        <v>635005</v>
      </c>
      <c r="B157" s="53" t="s">
        <v>217</v>
      </c>
      <c r="C157" s="78">
        <v>0</v>
      </c>
      <c r="D157" s="78">
        <v>0</v>
      </c>
      <c r="E157" s="78">
        <v>0</v>
      </c>
      <c r="F157" s="78">
        <v>0</v>
      </c>
      <c r="G157" s="78">
        <v>0</v>
      </c>
      <c r="H157" s="104">
        <v>0</v>
      </c>
      <c r="I157" s="104">
        <v>0</v>
      </c>
    </row>
    <row r="158" spans="1:9" ht="15" customHeight="1" x14ac:dyDescent="0.25">
      <c r="A158" s="32">
        <v>635006</v>
      </c>
      <c r="B158" s="32" t="s">
        <v>66</v>
      </c>
      <c r="C158" s="32">
        <v>61972.88</v>
      </c>
      <c r="D158" s="32">
        <v>34249.22</v>
      </c>
      <c r="E158" s="32">
        <v>24404</v>
      </c>
      <c r="F158" s="32">
        <v>36351</v>
      </c>
      <c r="G158" s="32">
        <v>18388</v>
      </c>
      <c r="H158" s="96">
        <v>48630</v>
      </c>
      <c r="I158" s="96">
        <v>50260</v>
      </c>
    </row>
    <row r="159" spans="1:9" ht="15" customHeight="1" x14ac:dyDescent="0.25">
      <c r="A159" s="32">
        <v>637005</v>
      </c>
      <c r="B159" s="32" t="s">
        <v>37</v>
      </c>
      <c r="C159" s="32">
        <v>3000</v>
      </c>
      <c r="D159" s="32">
        <v>3000</v>
      </c>
      <c r="E159" s="32">
        <v>3000</v>
      </c>
      <c r="F159" s="32">
        <v>0</v>
      </c>
      <c r="G159" s="32">
        <v>0</v>
      </c>
      <c r="H159" s="96">
        <v>0</v>
      </c>
      <c r="I159" s="96">
        <v>0</v>
      </c>
    </row>
    <row r="160" spans="1:9" ht="22.5" customHeight="1" x14ac:dyDescent="0.25">
      <c r="A160" s="44" t="s">
        <v>196</v>
      </c>
      <c r="B160" s="41" t="s">
        <v>67</v>
      </c>
      <c r="C160" s="46">
        <f>C161+C162+C163</f>
        <v>20399</v>
      </c>
      <c r="D160" s="42">
        <f>SUM(D161:D162:D163)</f>
        <v>20399</v>
      </c>
      <c r="E160" s="42">
        <f>SUM(E161:E162:E163)</f>
        <v>20000</v>
      </c>
      <c r="F160" s="42">
        <f>SUM(F161:F162:F163)</f>
        <v>20000</v>
      </c>
      <c r="G160" s="42">
        <f>SUM(G161:G162:G163)</f>
        <v>20000</v>
      </c>
      <c r="H160" s="97">
        <f>SUM(H161:H162:H163)</f>
        <v>21100</v>
      </c>
      <c r="I160" s="97">
        <f>SUM(I161:I162:I163)</f>
        <v>20000</v>
      </c>
    </row>
    <row r="161" spans="1:9" ht="15" customHeight="1" x14ac:dyDescent="0.25">
      <c r="A161" s="26">
        <v>633006</v>
      </c>
      <c r="B161" s="26" t="s">
        <v>247</v>
      </c>
      <c r="C161" s="32">
        <v>0</v>
      </c>
      <c r="D161" s="32">
        <v>0</v>
      </c>
      <c r="E161" s="32">
        <v>0</v>
      </c>
      <c r="F161" s="32">
        <v>0</v>
      </c>
      <c r="G161" s="32">
        <v>0</v>
      </c>
      <c r="H161" s="96">
        <v>1100</v>
      </c>
      <c r="I161" s="73">
        <v>0</v>
      </c>
    </row>
    <row r="162" spans="1:9" ht="15" customHeight="1" x14ac:dyDescent="0.25">
      <c r="A162" s="32">
        <v>637004</v>
      </c>
      <c r="B162" s="32" t="s">
        <v>68</v>
      </c>
      <c r="C162" s="32">
        <v>20399</v>
      </c>
      <c r="D162" s="32">
        <v>20399</v>
      </c>
      <c r="E162" s="32">
        <v>20000</v>
      </c>
      <c r="F162" s="32">
        <v>20000</v>
      </c>
      <c r="G162" s="32">
        <v>20000</v>
      </c>
      <c r="H162" s="96">
        <v>20000</v>
      </c>
      <c r="I162" s="53">
        <v>20000</v>
      </c>
    </row>
    <row r="163" spans="1:9" ht="15" customHeight="1" x14ac:dyDescent="0.25">
      <c r="A163" s="32">
        <v>637005</v>
      </c>
      <c r="B163" s="32" t="s">
        <v>239</v>
      </c>
      <c r="C163" s="32">
        <v>0</v>
      </c>
      <c r="D163" s="32">
        <v>0</v>
      </c>
      <c r="E163" s="32">
        <v>0</v>
      </c>
      <c r="F163" s="32">
        <v>0</v>
      </c>
      <c r="G163" s="32">
        <v>0</v>
      </c>
      <c r="H163" s="96">
        <v>0</v>
      </c>
      <c r="I163" s="53">
        <v>0</v>
      </c>
    </row>
    <row r="164" spans="1:9" ht="20.25" customHeight="1" x14ac:dyDescent="0.25">
      <c r="A164" s="44" t="s">
        <v>197</v>
      </c>
      <c r="B164" s="41" t="s">
        <v>69</v>
      </c>
      <c r="C164" s="46">
        <f>C165+C166+C167+C168+C169+C170+C171+C172+C173+C174</f>
        <v>4759</v>
      </c>
      <c r="D164" s="42">
        <f>D165+D166+D167+D168+D169+D170+D171+D172+D173+D174</f>
        <v>6929.380000000001</v>
      </c>
      <c r="E164" s="42">
        <f t="shared" ref="E164:G164" si="32">SUM(E165:E174)</f>
        <v>4605</v>
      </c>
      <c r="F164" s="42">
        <f t="shared" si="32"/>
        <v>9242.83</v>
      </c>
      <c r="G164" s="42">
        <f t="shared" si="32"/>
        <v>4239</v>
      </c>
      <c r="H164" s="97">
        <f t="shared" ref="H164:I164" si="33">SUM(H165:H174)</f>
        <v>4239</v>
      </c>
      <c r="I164" s="97">
        <f t="shared" si="33"/>
        <v>4239</v>
      </c>
    </row>
    <row r="165" spans="1:9" ht="15" customHeight="1" x14ac:dyDescent="0.25">
      <c r="A165" s="86">
        <v>632002</v>
      </c>
      <c r="B165" s="86" t="s">
        <v>19</v>
      </c>
      <c r="C165" s="71">
        <v>2400</v>
      </c>
      <c r="D165" s="87">
        <v>2175.58</v>
      </c>
      <c r="E165" s="87">
        <v>2400</v>
      </c>
      <c r="F165" s="87">
        <v>2352</v>
      </c>
      <c r="G165" s="87">
        <v>2400</v>
      </c>
      <c r="H165" s="105">
        <v>2400</v>
      </c>
      <c r="I165" s="105">
        <v>2400</v>
      </c>
    </row>
    <row r="166" spans="1:9" ht="15" customHeight="1" x14ac:dyDescent="0.25">
      <c r="A166" s="26">
        <v>632001</v>
      </c>
      <c r="B166" s="26" t="s">
        <v>70</v>
      </c>
      <c r="C166" s="32">
        <v>140</v>
      </c>
      <c r="D166" s="32">
        <v>162.88999999999999</v>
      </c>
      <c r="E166" s="32">
        <v>140</v>
      </c>
      <c r="F166" s="32">
        <v>158</v>
      </c>
      <c r="G166" s="32">
        <v>174</v>
      </c>
      <c r="H166" s="96">
        <v>174</v>
      </c>
      <c r="I166" s="96">
        <v>174</v>
      </c>
    </row>
    <row r="167" spans="1:9" ht="15" customHeight="1" x14ac:dyDescent="0.25">
      <c r="A167" s="26">
        <v>633015</v>
      </c>
      <c r="B167" s="26" t="s">
        <v>71</v>
      </c>
      <c r="C167" s="32">
        <v>204</v>
      </c>
      <c r="D167" s="32">
        <v>61.02</v>
      </c>
      <c r="E167" s="32">
        <v>100</v>
      </c>
      <c r="F167" s="32">
        <v>67</v>
      </c>
      <c r="G167" s="32">
        <v>100</v>
      </c>
      <c r="H167" s="96">
        <v>100</v>
      </c>
      <c r="I167" s="96">
        <v>100</v>
      </c>
    </row>
    <row r="168" spans="1:9" ht="15" customHeight="1" x14ac:dyDescent="0.25">
      <c r="A168" s="26">
        <v>635004</v>
      </c>
      <c r="B168" s="26" t="s">
        <v>72</v>
      </c>
      <c r="C168" s="32">
        <v>408</v>
      </c>
      <c r="D168" s="32">
        <v>3414.52</v>
      </c>
      <c r="E168" s="32">
        <v>500</v>
      </c>
      <c r="F168" s="32">
        <v>4590</v>
      </c>
      <c r="G168" s="32">
        <v>500</v>
      </c>
      <c r="H168" s="96">
        <v>500</v>
      </c>
      <c r="I168" s="96">
        <v>500</v>
      </c>
    </row>
    <row r="169" spans="1:9" ht="15" customHeight="1" x14ac:dyDescent="0.25">
      <c r="A169" s="26">
        <v>635006</v>
      </c>
      <c r="B169" s="26" t="s">
        <v>33</v>
      </c>
      <c r="C169" s="32">
        <v>304</v>
      </c>
      <c r="D169" s="32">
        <v>20.52</v>
      </c>
      <c r="E169" s="32">
        <v>300</v>
      </c>
      <c r="F169" s="32">
        <v>300</v>
      </c>
      <c r="G169" s="32">
        <v>300</v>
      </c>
      <c r="H169" s="96">
        <v>300</v>
      </c>
      <c r="I169" s="96">
        <v>300</v>
      </c>
    </row>
    <row r="170" spans="1:9" ht="15" customHeight="1" x14ac:dyDescent="0.25">
      <c r="A170" s="26">
        <v>633006</v>
      </c>
      <c r="B170" s="26" t="s">
        <v>51</v>
      </c>
      <c r="C170" s="32">
        <v>100</v>
      </c>
      <c r="D170" s="32">
        <v>197.85</v>
      </c>
      <c r="E170" s="32">
        <v>100</v>
      </c>
      <c r="F170" s="32">
        <v>178</v>
      </c>
      <c r="G170" s="32">
        <v>100</v>
      </c>
      <c r="H170" s="96">
        <v>100</v>
      </c>
      <c r="I170" s="96">
        <v>100</v>
      </c>
    </row>
    <row r="171" spans="1:9" ht="15" customHeight="1" x14ac:dyDescent="0.25">
      <c r="A171" s="26">
        <v>637004</v>
      </c>
      <c r="B171" s="26" t="s">
        <v>73</v>
      </c>
      <c r="C171" s="32">
        <v>438</v>
      </c>
      <c r="D171" s="32">
        <v>0</v>
      </c>
      <c r="E171" s="32">
        <v>400</v>
      </c>
      <c r="F171" s="32">
        <v>400</v>
      </c>
      <c r="G171" s="32">
        <v>0</v>
      </c>
      <c r="H171" s="96">
        <v>0</v>
      </c>
      <c r="I171" s="96">
        <v>0</v>
      </c>
    </row>
    <row r="172" spans="1:9" ht="15" customHeight="1" x14ac:dyDescent="0.25">
      <c r="A172" s="26">
        <v>637015</v>
      </c>
      <c r="B172" s="26" t="s">
        <v>74</v>
      </c>
      <c r="C172" s="32">
        <v>499</v>
      </c>
      <c r="D172" s="32">
        <v>499</v>
      </c>
      <c r="E172" s="32">
        <v>499</v>
      </c>
      <c r="F172" s="32">
        <v>499</v>
      </c>
      <c r="G172" s="32">
        <v>499</v>
      </c>
      <c r="H172" s="96">
        <v>499</v>
      </c>
      <c r="I172" s="96">
        <v>499</v>
      </c>
    </row>
    <row r="173" spans="1:9" ht="15" customHeight="1" x14ac:dyDescent="0.25">
      <c r="A173" s="26">
        <v>637018</v>
      </c>
      <c r="B173" s="26" t="s">
        <v>175</v>
      </c>
      <c r="C173" s="32">
        <v>100</v>
      </c>
      <c r="D173" s="32">
        <v>232</v>
      </c>
      <c r="E173" s="32">
        <v>0</v>
      </c>
      <c r="F173" s="32">
        <v>698.83</v>
      </c>
      <c r="G173" s="32">
        <v>0</v>
      </c>
      <c r="H173" s="96">
        <v>0</v>
      </c>
      <c r="I173" s="96">
        <v>0</v>
      </c>
    </row>
    <row r="174" spans="1:9" ht="15" customHeight="1" x14ac:dyDescent="0.25">
      <c r="A174" s="26">
        <v>637027</v>
      </c>
      <c r="B174" s="26" t="s">
        <v>75</v>
      </c>
      <c r="C174" s="32">
        <v>166</v>
      </c>
      <c r="D174" s="32">
        <v>166</v>
      </c>
      <c r="E174" s="32">
        <v>166</v>
      </c>
      <c r="F174" s="32">
        <v>0</v>
      </c>
      <c r="G174" s="32">
        <v>166</v>
      </c>
      <c r="H174" s="96">
        <v>166</v>
      </c>
      <c r="I174" s="96">
        <v>166</v>
      </c>
    </row>
    <row r="175" spans="1:9" ht="24.75" customHeight="1" x14ac:dyDescent="0.25">
      <c r="A175" s="44" t="s">
        <v>195</v>
      </c>
      <c r="B175" s="41" t="s">
        <v>76</v>
      </c>
      <c r="C175" s="47">
        <f>C176+C177+C178+C179+C180+C181+C182+C183+C184+C185+C186+C187+C188+C189+C190+C191+C192</f>
        <v>29724.910000000003</v>
      </c>
      <c r="D175" s="47">
        <f t="shared" ref="D175" si="34">SUM(D176:D192)</f>
        <v>69.31</v>
      </c>
      <c r="E175" s="47">
        <v>0</v>
      </c>
      <c r="F175" s="47">
        <f t="shared" ref="F175:H175" si="35">SUM(F176:F192)</f>
        <v>0</v>
      </c>
      <c r="G175" s="47">
        <f t="shared" si="35"/>
        <v>0</v>
      </c>
      <c r="H175" s="106">
        <f t="shared" si="35"/>
        <v>0</v>
      </c>
      <c r="I175" s="106">
        <v>0</v>
      </c>
    </row>
    <row r="176" spans="1:9" ht="15" customHeight="1" x14ac:dyDescent="0.25">
      <c r="A176" s="26">
        <v>611</v>
      </c>
      <c r="B176" s="26" t="s">
        <v>4</v>
      </c>
      <c r="C176" s="32">
        <v>15526.7</v>
      </c>
      <c r="D176" s="27">
        <v>0</v>
      </c>
      <c r="E176" s="27">
        <v>0</v>
      </c>
      <c r="F176" s="27">
        <v>0</v>
      </c>
      <c r="G176" s="27">
        <v>0</v>
      </c>
      <c r="H176" s="102">
        <v>0</v>
      </c>
      <c r="I176" s="102">
        <v>0</v>
      </c>
    </row>
    <row r="177" spans="1:9" ht="15" customHeight="1" x14ac:dyDescent="0.25">
      <c r="A177" s="26">
        <v>621</v>
      </c>
      <c r="B177" s="26" t="s">
        <v>8</v>
      </c>
      <c r="C177" s="32">
        <v>5961.99</v>
      </c>
      <c r="D177" s="27">
        <v>0</v>
      </c>
      <c r="E177" s="27">
        <v>0</v>
      </c>
      <c r="F177" s="27">
        <v>0</v>
      </c>
      <c r="G177" s="27">
        <v>0</v>
      </c>
      <c r="H177" s="102">
        <v>0</v>
      </c>
      <c r="I177" s="102">
        <v>0</v>
      </c>
    </row>
    <row r="178" spans="1:9" ht="15" customHeight="1" x14ac:dyDescent="0.25">
      <c r="A178" s="26">
        <v>623</v>
      </c>
      <c r="B178" s="26" t="s">
        <v>204</v>
      </c>
      <c r="C178" s="32">
        <v>83</v>
      </c>
      <c r="D178" s="27"/>
      <c r="E178" s="27">
        <v>0</v>
      </c>
      <c r="F178" s="27"/>
      <c r="G178" s="27"/>
      <c r="H178" s="102">
        <v>0</v>
      </c>
      <c r="I178" s="102">
        <v>0</v>
      </c>
    </row>
    <row r="179" spans="1:9" ht="15" customHeight="1" x14ac:dyDescent="0.25">
      <c r="A179" s="26">
        <v>625001</v>
      </c>
      <c r="B179" s="26" t="s">
        <v>9</v>
      </c>
      <c r="C179" s="32">
        <v>259</v>
      </c>
      <c r="D179" s="27">
        <v>0</v>
      </c>
      <c r="E179" s="27">
        <v>0</v>
      </c>
      <c r="F179" s="27">
        <v>0</v>
      </c>
      <c r="G179" s="27">
        <v>0</v>
      </c>
      <c r="H179" s="102">
        <v>0</v>
      </c>
      <c r="I179" s="102">
        <v>0</v>
      </c>
    </row>
    <row r="180" spans="1:9" ht="15" customHeight="1" x14ac:dyDescent="0.25">
      <c r="A180" s="26">
        <v>6025002</v>
      </c>
      <c r="B180" s="26" t="s">
        <v>10</v>
      </c>
      <c r="C180" s="32">
        <v>2581.7199999999998</v>
      </c>
      <c r="D180" s="27">
        <v>0</v>
      </c>
      <c r="E180" s="27">
        <v>0</v>
      </c>
      <c r="F180" s="27">
        <v>0</v>
      </c>
      <c r="G180" s="27">
        <v>0</v>
      </c>
      <c r="H180" s="102">
        <v>0</v>
      </c>
      <c r="I180" s="102">
        <v>0</v>
      </c>
    </row>
    <row r="181" spans="1:9" ht="15" customHeight="1" x14ac:dyDescent="0.25">
      <c r="A181" s="26">
        <v>625003</v>
      </c>
      <c r="B181" s="26" t="s">
        <v>11</v>
      </c>
      <c r="C181" s="32">
        <v>148</v>
      </c>
      <c r="D181" s="27">
        <v>0</v>
      </c>
      <c r="E181" s="27">
        <v>0</v>
      </c>
      <c r="F181" s="27">
        <v>0</v>
      </c>
      <c r="G181" s="27">
        <v>0</v>
      </c>
      <c r="H181" s="102">
        <v>0</v>
      </c>
      <c r="I181" s="102">
        <v>0</v>
      </c>
    </row>
    <row r="182" spans="1:9" ht="15" customHeight="1" x14ac:dyDescent="0.25">
      <c r="A182" s="26">
        <v>625004</v>
      </c>
      <c r="B182" s="26" t="s">
        <v>12</v>
      </c>
      <c r="C182" s="32">
        <v>554</v>
      </c>
      <c r="D182" s="27">
        <v>0</v>
      </c>
      <c r="E182" s="27">
        <v>0</v>
      </c>
      <c r="F182" s="27">
        <v>0</v>
      </c>
      <c r="G182" s="27">
        <v>0</v>
      </c>
      <c r="H182" s="102">
        <v>0</v>
      </c>
      <c r="I182" s="102">
        <v>0</v>
      </c>
    </row>
    <row r="183" spans="1:9" ht="15" customHeight="1" x14ac:dyDescent="0.25">
      <c r="A183" s="30">
        <v>625005</v>
      </c>
      <c r="B183" s="30" t="s">
        <v>13</v>
      </c>
      <c r="C183" s="31">
        <v>185</v>
      </c>
      <c r="D183" s="35">
        <v>0</v>
      </c>
      <c r="E183" s="35">
        <v>0</v>
      </c>
      <c r="F183" s="35">
        <v>0</v>
      </c>
      <c r="G183" s="35">
        <v>0</v>
      </c>
      <c r="H183" s="107">
        <v>0</v>
      </c>
      <c r="I183" s="107">
        <v>0</v>
      </c>
    </row>
    <row r="184" spans="1:9" ht="15" customHeight="1" x14ac:dyDescent="0.25">
      <c r="A184" s="30">
        <v>627</v>
      </c>
      <c r="B184" s="30" t="s">
        <v>15</v>
      </c>
      <c r="C184" s="31">
        <v>0</v>
      </c>
      <c r="D184" s="35">
        <v>0</v>
      </c>
      <c r="E184" s="35">
        <v>0</v>
      </c>
      <c r="F184" s="35">
        <v>0</v>
      </c>
      <c r="G184" s="35">
        <v>0</v>
      </c>
      <c r="H184" s="107">
        <v>0</v>
      </c>
      <c r="I184" s="107">
        <v>0</v>
      </c>
    </row>
    <row r="185" spans="1:9" ht="15" customHeight="1" x14ac:dyDescent="0.25">
      <c r="A185" s="26">
        <v>625007</v>
      </c>
      <c r="B185" s="26" t="s">
        <v>48</v>
      </c>
      <c r="C185" s="32">
        <v>876</v>
      </c>
      <c r="D185" s="27">
        <v>0</v>
      </c>
      <c r="E185" s="27">
        <v>0</v>
      </c>
      <c r="F185" s="27">
        <v>0</v>
      </c>
      <c r="G185" s="27">
        <v>0</v>
      </c>
      <c r="H185" s="102">
        <v>0</v>
      </c>
      <c r="I185" s="102">
        <v>0</v>
      </c>
    </row>
    <row r="186" spans="1:9" ht="15" customHeight="1" x14ac:dyDescent="0.25">
      <c r="A186" s="26">
        <v>633004</v>
      </c>
      <c r="B186" s="26" t="s">
        <v>205</v>
      </c>
      <c r="C186" s="32">
        <v>651</v>
      </c>
      <c r="D186" s="27">
        <v>0</v>
      </c>
      <c r="E186" s="27">
        <v>0</v>
      </c>
      <c r="F186" s="27">
        <v>0</v>
      </c>
      <c r="G186" s="27">
        <v>0</v>
      </c>
      <c r="H186" s="102">
        <v>0</v>
      </c>
      <c r="I186" s="102">
        <v>0</v>
      </c>
    </row>
    <row r="187" spans="1:9" ht="15" customHeight="1" x14ac:dyDescent="0.25">
      <c r="A187" s="26">
        <v>633010</v>
      </c>
      <c r="B187" s="26" t="s">
        <v>77</v>
      </c>
      <c r="C187" s="32">
        <v>226.22</v>
      </c>
      <c r="D187" s="32">
        <v>0</v>
      </c>
      <c r="E187" s="32">
        <v>0</v>
      </c>
      <c r="F187" s="32">
        <v>0</v>
      </c>
      <c r="G187" s="32">
        <v>0</v>
      </c>
      <c r="H187" s="96">
        <v>0</v>
      </c>
      <c r="I187" s="96">
        <v>0</v>
      </c>
    </row>
    <row r="188" spans="1:9" ht="15" customHeight="1" x14ac:dyDescent="0.25">
      <c r="A188" s="26">
        <v>637016</v>
      </c>
      <c r="B188" s="26" t="s">
        <v>216</v>
      </c>
      <c r="C188" s="32">
        <v>199</v>
      </c>
      <c r="D188" s="32">
        <v>0</v>
      </c>
      <c r="E188" s="32">
        <v>0</v>
      </c>
      <c r="F188" s="32">
        <v>0</v>
      </c>
      <c r="G188" s="32">
        <v>0</v>
      </c>
      <c r="H188" s="96">
        <v>0</v>
      </c>
      <c r="I188" s="96">
        <v>0</v>
      </c>
    </row>
    <row r="189" spans="1:9" ht="15" customHeight="1" x14ac:dyDescent="0.25">
      <c r="A189" s="26">
        <v>633006</v>
      </c>
      <c r="B189" s="26" t="s">
        <v>79</v>
      </c>
      <c r="C189" s="32">
        <v>0</v>
      </c>
      <c r="D189" s="28">
        <v>0</v>
      </c>
      <c r="E189" s="28">
        <v>0</v>
      </c>
      <c r="F189" s="28">
        <v>0</v>
      </c>
      <c r="G189" s="28">
        <v>0</v>
      </c>
      <c r="H189" s="100">
        <v>0</v>
      </c>
      <c r="I189" s="100">
        <v>0</v>
      </c>
    </row>
    <row r="190" spans="1:9" ht="15" customHeight="1" x14ac:dyDescent="0.25">
      <c r="A190" s="26">
        <v>637015</v>
      </c>
      <c r="B190" s="26" t="s">
        <v>170</v>
      </c>
      <c r="C190" s="32">
        <v>13.28</v>
      </c>
      <c r="D190" s="28">
        <v>0</v>
      </c>
      <c r="E190" s="28">
        <v>0</v>
      </c>
      <c r="F190" s="28">
        <v>0</v>
      </c>
      <c r="G190" s="28">
        <v>0</v>
      </c>
      <c r="H190" s="100">
        <v>0</v>
      </c>
      <c r="I190" s="100">
        <v>0</v>
      </c>
    </row>
    <row r="191" spans="1:9" ht="15" customHeight="1" x14ac:dyDescent="0.25">
      <c r="A191" s="26">
        <v>637014</v>
      </c>
      <c r="B191" s="26" t="s">
        <v>39</v>
      </c>
      <c r="C191" s="32">
        <v>2339</v>
      </c>
      <c r="D191" s="28">
        <v>69.31</v>
      </c>
      <c r="E191" s="28">
        <v>0</v>
      </c>
      <c r="F191" s="28">
        <v>0</v>
      </c>
      <c r="G191" s="28">
        <v>0</v>
      </c>
      <c r="H191" s="100">
        <v>0</v>
      </c>
      <c r="I191" s="100">
        <v>0</v>
      </c>
    </row>
    <row r="192" spans="1:9" ht="15" customHeight="1" x14ac:dyDescent="0.25">
      <c r="A192" s="26">
        <v>642015</v>
      </c>
      <c r="B192" s="26" t="s">
        <v>80</v>
      </c>
      <c r="C192" s="32">
        <v>121</v>
      </c>
      <c r="D192" s="28">
        <v>0</v>
      </c>
      <c r="E192" s="28">
        <v>0</v>
      </c>
      <c r="F192" s="28">
        <v>0</v>
      </c>
      <c r="G192" s="28">
        <v>0</v>
      </c>
      <c r="H192" s="100">
        <v>0</v>
      </c>
    </row>
    <row r="193" spans="1:10" ht="22.5" customHeight="1" x14ac:dyDescent="0.25">
      <c r="A193" s="44" t="s">
        <v>211</v>
      </c>
      <c r="B193" s="41" t="s">
        <v>81</v>
      </c>
      <c r="C193" s="46">
        <f t="shared" ref="C193:I193" si="36">C194+C195+C196</f>
        <v>9702.98</v>
      </c>
      <c r="D193" s="47">
        <f t="shared" si="36"/>
        <v>9412.9999999999982</v>
      </c>
      <c r="E193" s="47">
        <f t="shared" si="36"/>
        <v>9593</v>
      </c>
      <c r="F193" s="47">
        <f t="shared" si="36"/>
        <v>12220</v>
      </c>
      <c r="G193" s="47">
        <f t="shared" si="36"/>
        <v>13344</v>
      </c>
      <c r="H193" s="106">
        <f t="shared" si="36"/>
        <v>13344</v>
      </c>
      <c r="I193" s="106">
        <f t="shared" si="36"/>
        <v>13344</v>
      </c>
    </row>
    <row r="194" spans="1:10" ht="15" customHeight="1" x14ac:dyDescent="0.25">
      <c r="A194" s="26">
        <v>632001</v>
      </c>
      <c r="B194" s="26" t="s">
        <v>70</v>
      </c>
      <c r="C194" s="32">
        <v>9593</v>
      </c>
      <c r="D194" s="36">
        <v>8999.8799999999992</v>
      </c>
      <c r="E194" s="36">
        <v>9593</v>
      </c>
      <c r="F194" s="36">
        <v>11241</v>
      </c>
      <c r="G194" s="36">
        <v>12365</v>
      </c>
      <c r="H194" s="108">
        <v>12365</v>
      </c>
      <c r="I194" s="108">
        <v>12365</v>
      </c>
    </row>
    <row r="195" spans="1:10" ht="15" customHeight="1" x14ac:dyDescent="0.25">
      <c r="A195" s="26">
        <v>633006</v>
      </c>
      <c r="B195" s="26" t="s">
        <v>51</v>
      </c>
      <c r="C195" s="32">
        <v>109.98</v>
      </c>
      <c r="D195" s="36">
        <v>168.32</v>
      </c>
      <c r="E195" s="36">
        <v>0</v>
      </c>
      <c r="F195" s="36">
        <v>0</v>
      </c>
      <c r="G195" s="36">
        <v>0</v>
      </c>
      <c r="H195" s="108">
        <v>0</v>
      </c>
      <c r="I195" s="108">
        <v>0</v>
      </c>
    </row>
    <row r="196" spans="1:10" ht="15" customHeight="1" x14ac:dyDescent="0.25">
      <c r="A196" s="26">
        <v>635005</v>
      </c>
      <c r="B196" s="26" t="s">
        <v>290</v>
      </c>
      <c r="C196" s="32">
        <v>0</v>
      </c>
      <c r="D196" s="36">
        <v>244.8</v>
      </c>
      <c r="E196" s="36">
        <v>0</v>
      </c>
      <c r="F196" s="36">
        <v>979</v>
      </c>
      <c r="G196" s="36">
        <v>979</v>
      </c>
      <c r="H196" s="108">
        <v>979</v>
      </c>
      <c r="I196" s="108">
        <v>979</v>
      </c>
    </row>
    <row r="197" spans="1:10" ht="28.5" customHeight="1" x14ac:dyDescent="0.25">
      <c r="A197" s="44" t="s">
        <v>194</v>
      </c>
      <c r="B197" s="41" t="s">
        <v>82</v>
      </c>
      <c r="C197" s="46">
        <f>C198+C199+C202</f>
        <v>18838</v>
      </c>
      <c r="D197" s="47">
        <f>D198+D199+D200+D202</f>
        <v>16879</v>
      </c>
      <c r="E197" s="47">
        <f>E198+E199+E200+E202</f>
        <v>15000</v>
      </c>
      <c r="F197" s="47">
        <f>F198+F199+F200+F201+F202</f>
        <v>18370</v>
      </c>
      <c r="G197" s="47">
        <v>15870</v>
      </c>
      <c r="H197" s="106">
        <v>15870</v>
      </c>
      <c r="I197" s="106">
        <v>15870</v>
      </c>
    </row>
    <row r="198" spans="1:10" ht="15" customHeight="1" x14ac:dyDescent="0.25">
      <c r="A198" s="26">
        <v>642001</v>
      </c>
      <c r="B198" s="26" t="s">
        <v>83</v>
      </c>
      <c r="C198" s="32">
        <v>17500</v>
      </c>
      <c r="D198" s="36">
        <v>16500</v>
      </c>
      <c r="E198" s="36">
        <v>15000</v>
      </c>
      <c r="F198" s="36">
        <v>17500</v>
      </c>
      <c r="G198" s="36">
        <v>15000</v>
      </c>
      <c r="H198" s="108">
        <v>15000</v>
      </c>
      <c r="I198" s="108">
        <v>15000</v>
      </c>
    </row>
    <row r="199" spans="1:10" ht="15" customHeight="1" x14ac:dyDescent="0.25">
      <c r="A199" s="26">
        <v>633006</v>
      </c>
      <c r="B199" s="26" t="s">
        <v>51</v>
      </c>
      <c r="C199" s="32">
        <v>19</v>
      </c>
      <c r="D199" s="36">
        <v>19</v>
      </c>
      <c r="E199" s="36">
        <v>0</v>
      </c>
      <c r="F199" s="36">
        <v>0</v>
      </c>
      <c r="G199" s="36">
        <v>0</v>
      </c>
      <c r="H199" s="108">
        <v>0</v>
      </c>
      <c r="I199" s="108">
        <v>0</v>
      </c>
    </row>
    <row r="200" spans="1:10" ht="15" customHeight="1" x14ac:dyDescent="0.25">
      <c r="A200" s="26">
        <v>637005</v>
      </c>
      <c r="B200" s="26" t="s">
        <v>37</v>
      </c>
      <c r="C200" s="32">
        <v>0</v>
      </c>
      <c r="D200" s="36">
        <v>360</v>
      </c>
      <c r="E200" s="36">
        <v>0</v>
      </c>
      <c r="F200" s="36">
        <v>0</v>
      </c>
      <c r="G200" s="36">
        <v>0</v>
      </c>
      <c r="H200" s="108">
        <v>0</v>
      </c>
      <c r="I200" s="108">
        <v>0</v>
      </c>
    </row>
    <row r="201" spans="1:10" ht="15" customHeight="1" x14ac:dyDescent="0.25">
      <c r="A201" s="26">
        <v>637027</v>
      </c>
      <c r="B201" s="26" t="s">
        <v>303</v>
      </c>
      <c r="C201" s="32">
        <v>0</v>
      </c>
      <c r="D201" s="36">
        <v>0</v>
      </c>
      <c r="E201" s="36">
        <v>0</v>
      </c>
      <c r="F201" s="36">
        <v>870</v>
      </c>
      <c r="G201" s="36">
        <v>870</v>
      </c>
      <c r="H201" s="108">
        <v>870</v>
      </c>
      <c r="I201" s="108">
        <v>870</v>
      </c>
    </row>
    <row r="202" spans="1:10" ht="15" customHeight="1" x14ac:dyDescent="0.25">
      <c r="A202" s="26">
        <v>633004</v>
      </c>
      <c r="B202" s="26" t="s">
        <v>228</v>
      </c>
      <c r="C202" s="32">
        <v>1319</v>
      </c>
      <c r="D202" s="36">
        <v>0</v>
      </c>
      <c r="E202" s="36">
        <v>0</v>
      </c>
      <c r="F202" s="36">
        <v>0</v>
      </c>
      <c r="G202" s="36">
        <v>0</v>
      </c>
      <c r="H202" s="108">
        <v>0</v>
      </c>
      <c r="I202" s="108">
        <v>0</v>
      </c>
    </row>
    <row r="203" spans="1:10" ht="15" customHeight="1" x14ac:dyDescent="0.25">
      <c r="A203" s="41" t="s">
        <v>193</v>
      </c>
      <c r="B203" s="41" t="s">
        <v>84</v>
      </c>
      <c r="C203" s="47">
        <v>166</v>
      </c>
      <c r="D203" s="47">
        <v>166</v>
      </c>
      <c r="E203" s="47">
        <v>166</v>
      </c>
      <c r="F203" s="47">
        <v>250</v>
      </c>
      <c r="G203" s="47">
        <v>166</v>
      </c>
      <c r="H203" s="106">
        <v>166</v>
      </c>
      <c r="I203" s="106">
        <v>166</v>
      </c>
    </row>
    <row r="204" spans="1:10" ht="15" customHeight="1" x14ac:dyDescent="0.25">
      <c r="A204" s="26">
        <v>633009</v>
      </c>
      <c r="B204" s="26" t="s">
        <v>85</v>
      </c>
      <c r="C204" s="32">
        <v>166</v>
      </c>
      <c r="D204" s="36">
        <v>166</v>
      </c>
      <c r="E204" s="36">
        <v>166</v>
      </c>
      <c r="F204" s="36">
        <v>250</v>
      </c>
      <c r="G204" s="36">
        <v>166</v>
      </c>
      <c r="H204" s="143">
        <v>166</v>
      </c>
      <c r="I204" s="32">
        <v>166</v>
      </c>
    </row>
    <row r="205" spans="1:10" ht="30.75" customHeight="1" x14ac:dyDescent="0.25">
      <c r="A205" s="44" t="s">
        <v>193</v>
      </c>
      <c r="B205" s="41" t="s">
        <v>86</v>
      </c>
      <c r="C205" s="46">
        <f>C206+C207+C208+C209+C210</f>
        <v>2734</v>
      </c>
      <c r="D205" s="43">
        <f>D206+D207+D208+D209+D210</f>
        <v>4523.6499999999996</v>
      </c>
      <c r="E205" s="43">
        <f>E206+E207+E208+E209+E210</f>
        <v>6592</v>
      </c>
      <c r="F205" s="43">
        <f>F206+F207+F208+F209+F210+F211</f>
        <v>2680</v>
      </c>
      <c r="G205" s="43">
        <f>G206+G207+G209+G208+G210</f>
        <v>6632</v>
      </c>
      <c r="H205" s="99">
        <f>H206+H207+H208+H209+H210</f>
        <v>6632</v>
      </c>
      <c r="I205" s="99">
        <f>I206+I207+I208+I209+I210</f>
        <v>6632</v>
      </c>
      <c r="J205" s="76"/>
    </row>
    <row r="206" spans="1:10" ht="15" customHeight="1" x14ac:dyDescent="0.25">
      <c r="A206" s="26">
        <v>633006</v>
      </c>
      <c r="B206" s="26" t="s">
        <v>65</v>
      </c>
      <c r="C206" s="27">
        <v>783.72</v>
      </c>
      <c r="D206" s="27">
        <v>250</v>
      </c>
      <c r="E206" s="27">
        <v>200</v>
      </c>
      <c r="F206" s="27">
        <v>88</v>
      </c>
      <c r="G206" s="27">
        <v>200</v>
      </c>
      <c r="H206" s="102">
        <v>200</v>
      </c>
      <c r="I206" s="102">
        <v>200</v>
      </c>
    </row>
    <row r="207" spans="1:10" ht="15" customHeight="1" x14ac:dyDescent="0.25">
      <c r="A207" s="26">
        <v>637002</v>
      </c>
      <c r="B207" s="26" t="s">
        <v>87</v>
      </c>
      <c r="C207" s="27">
        <v>1558.28</v>
      </c>
      <c r="D207" s="27">
        <v>3881.65</v>
      </c>
      <c r="E207" s="27">
        <v>6000</v>
      </c>
      <c r="F207" s="27">
        <v>1750</v>
      </c>
      <c r="G207" s="27">
        <v>6000</v>
      </c>
      <c r="H207" s="102">
        <v>6000</v>
      </c>
      <c r="I207" s="102">
        <v>6000</v>
      </c>
    </row>
    <row r="208" spans="1:10" ht="15" customHeight="1" x14ac:dyDescent="0.25">
      <c r="A208" s="26">
        <v>637004</v>
      </c>
      <c r="B208" s="26" t="s">
        <v>88</v>
      </c>
      <c r="C208" s="27">
        <v>20</v>
      </c>
      <c r="D208" s="27">
        <v>20</v>
      </c>
      <c r="E208" s="27">
        <v>20</v>
      </c>
      <c r="F208" s="27">
        <v>20</v>
      </c>
      <c r="G208" s="27">
        <v>20</v>
      </c>
      <c r="H208" s="102">
        <v>20</v>
      </c>
      <c r="I208" s="102">
        <v>20</v>
      </c>
    </row>
    <row r="209" spans="1:9" ht="15" customHeight="1" x14ac:dyDescent="0.25">
      <c r="A209" s="26">
        <v>637027</v>
      </c>
      <c r="B209" s="26" t="s">
        <v>176</v>
      </c>
      <c r="C209" s="27">
        <v>260</v>
      </c>
      <c r="D209" s="27">
        <v>280.86</v>
      </c>
      <c r="E209" s="27">
        <v>260</v>
      </c>
      <c r="F209" s="27">
        <v>260</v>
      </c>
      <c r="G209" s="27">
        <v>300</v>
      </c>
      <c r="H209" s="102">
        <v>300</v>
      </c>
      <c r="I209" s="102">
        <v>300</v>
      </c>
    </row>
    <row r="210" spans="1:9" ht="15" customHeight="1" x14ac:dyDescent="0.25">
      <c r="A210" s="26">
        <v>637012</v>
      </c>
      <c r="B210" s="26" t="s">
        <v>89</v>
      </c>
      <c r="C210" s="27">
        <v>112</v>
      </c>
      <c r="D210" s="27">
        <v>91.14</v>
      </c>
      <c r="E210" s="27">
        <v>112</v>
      </c>
      <c r="F210" s="27">
        <v>112</v>
      </c>
      <c r="G210" s="27">
        <v>112</v>
      </c>
      <c r="H210" s="102">
        <v>112</v>
      </c>
      <c r="I210" s="102">
        <v>112</v>
      </c>
    </row>
    <row r="211" spans="1:9" ht="15" customHeight="1" x14ac:dyDescent="0.25">
      <c r="A211" s="26">
        <v>642001</v>
      </c>
      <c r="B211" s="26" t="s">
        <v>307</v>
      </c>
      <c r="C211" s="27"/>
      <c r="D211" s="27"/>
      <c r="E211" s="27"/>
      <c r="F211" s="27">
        <v>450</v>
      </c>
      <c r="G211" s="27">
        <v>0</v>
      </c>
      <c r="H211" s="102">
        <v>0</v>
      </c>
      <c r="I211" s="102">
        <v>0</v>
      </c>
    </row>
    <row r="212" spans="1:9" ht="15" customHeight="1" x14ac:dyDescent="0.25">
      <c r="A212" s="44" t="s">
        <v>270</v>
      </c>
      <c r="B212" s="41" t="s">
        <v>172</v>
      </c>
      <c r="C212" s="45">
        <v>0</v>
      </c>
      <c r="D212" s="45">
        <v>244</v>
      </c>
      <c r="E212" s="45">
        <v>0</v>
      </c>
      <c r="F212" s="45">
        <v>0</v>
      </c>
      <c r="G212" s="45">
        <v>0</v>
      </c>
      <c r="H212" s="101">
        <v>0</v>
      </c>
      <c r="I212" s="101">
        <v>0</v>
      </c>
    </row>
    <row r="213" spans="1:9" ht="15" customHeight="1" x14ac:dyDescent="0.25">
      <c r="A213" s="26">
        <v>633006</v>
      </c>
      <c r="B213" s="26" t="s">
        <v>271</v>
      </c>
      <c r="C213" s="27">
        <v>0</v>
      </c>
      <c r="D213" s="27">
        <v>244</v>
      </c>
      <c r="E213" s="27">
        <v>0</v>
      </c>
      <c r="F213" s="27">
        <v>0</v>
      </c>
      <c r="G213" s="27">
        <v>0</v>
      </c>
      <c r="H213" s="102">
        <v>0</v>
      </c>
      <c r="I213" s="53">
        <v>0</v>
      </c>
    </row>
    <row r="214" spans="1:9" ht="26.25" customHeight="1" x14ac:dyDescent="0.25">
      <c r="A214" s="44" t="s">
        <v>198</v>
      </c>
      <c r="B214" s="41" t="s">
        <v>90</v>
      </c>
      <c r="C214" s="47">
        <f>C215+C216+C218+C219+C220</f>
        <v>3747</v>
      </c>
      <c r="D214" s="47">
        <f>D215+D216+D217+D218+D219+D220</f>
        <v>3945.23</v>
      </c>
      <c r="E214" s="47">
        <f t="shared" ref="E214:I214" si="37">SUM(E215:E220)</f>
        <v>1158</v>
      </c>
      <c r="F214" s="47">
        <f t="shared" si="37"/>
        <v>7213</v>
      </c>
      <c r="G214" s="47">
        <f t="shared" si="37"/>
        <v>1158</v>
      </c>
      <c r="H214" s="106">
        <f t="shared" si="37"/>
        <v>1158</v>
      </c>
      <c r="I214" s="106">
        <f t="shared" si="37"/>
        <v>1158</v>
      </c>
    </row>
    <row r="215" spans="1:9" ht="15" customHeight="1" x14ac:dyDescent="0.25">
      <c r="A215" s="26">
        <v>632001</v>
      </c>
      <c r="B215" s="26" t="s">
        <v>177</v>
      </c>
      <c r="C215" s="32">
        <v>1313</v>
      </c>
      <c r="D215" s="36">
        <v>439.56</v>
      </c>
      <c r="E215" s="36">
        <v>787</v>
      </c>
      <c r="F215" s="36">
        <v>522</v>
      </c>
      <c r="G215" s="36">
        <v>787</v>
      </c>
      <c r="H215" s="108">
        <v>787</v>
      </c>
      <c r="I215" s="108">
        <v>787</v>
      </c>
    </row>
    <row r="216" spans="1:9" ht="15" customHeight="1" x14ac:dyDescent="0.25">
      <c r="A216" s="26">
        <v>632003</v>
      </c>
      <c r="B216" s="26" t="s">
        <v>19</v>
      </c>
      <c r="C216" s="32"/>
      <c r="D216" s="36">
        <v>2.2799999999999998</v>
      </c>
      <c r="E216" s="36">
        <v>20</v>
      </c>
      <c r="F216" s="36">
        <v>20</v>
      </c>
      <c r="G216" s="36">
        <v>20</v>
      </c>
      <c r="H216" s="108">
        <v>20</v>
      </c>
      <c r="I216" s="108">
        <v>20</v>
      </c>
    </row>
    <row r="217" spans="1:9" ht="15" customHeight="1" x14ac:dyDescent="0.25">
      <c r="A217" s="26">
        <v>633006</v>
      </c>
      <c r="B217" s="26" t="s">
        <v>272</v>
      </c>
      <c r="C217" s="32">
        <v>0</v>
      </c>
      <c r="D217" s="36">
        <v>69.39</v>
      </c>
      <c r="E217" s="36">
        <v>0</v>
      </c>
      <c r="F217" s="36">
        <v>4320</v>
      </c>
      <c r="G217" s="36">
        <v>0</v>
      </c>
      <c r="H217" s="108">
        <v>0</v>
      </c>
      <c r="I217" s="108">
        <v>0</v>
      </c>
    </row>
    <row r="218" spans="1:9" ht="15" customHeight="1" x14ac:dyDescent="0.25">
      <c r="A218" s="26">
        <v>633013</v>
      </c>
      <c r="B218" s="26" t="s">
        <v>178</v>
      </c>
      <c r="C218" s="32">
        <v>83</v>
      </c>
      <c r="D218" s="36">
        <v>83</v>
      </c>
      <c r="E218" s="36">
        <v>0</v>
      </c>
      <c r="F218" s="36">
        <v>0</v>
      </c>
      <c r="G218" s="36">
        <v>0</v>
      </c>
      <c r="H218" s="108">
        <v>0</v>
      </c>
      <c r="I218" s="108">
        <v>0</v>
      </c>
    </row>
    <row r="219" spans="1:9" ht="15" customHeight="1" x14ac:dyDescent="0.25">
      <c r="A219" s="26">
        <v>642007</v>
      </c>
      <c r="B219" s="26" t="s">
        <v>188</v>
      </c>
      <c r="C219" s="32">
        <v>2000</v>
      </c>
      <c r="D219" s="36">
        <v>3000</v>
      </c>
      <c r="E219" s="36">
        <v>0</v>
      </c>
      <c r="F219" s="36">
        <v>2000</v>
      </c>
      <c r="G219" s="36">
        <v>0</v>
      </c>
      <c r="H219" s="108">
        <v>0</v>
      </c>
      <c r="I219" s="108">
        <v>0</v>
      </c>
    </row>
    <row r="220" spans="1:9" ht="15" customHeight="1" x14ac:dyDescent="0.25">
      <c r="A220" s="26">
        <v>642006</v>
      </c>
      <c r="B220" s="26" t="s">
        <v>91</v>
      </c>
      <c r="C220" s="32">
        <v>351</v>
      </c>
      <c r="D220" s="36">
        <v>351</v>
      </c>
      <c r="E220" s="36">
        <v>351</v>
      </c>
      <c r="F220" s="36">
        <v>351</v>
      </c>
      <c r="G220" s="36">
        <v>351</v>
      </c>
      <c r="H220" s="108">
        <v>351</v>
      </c>
      <c r="I220" s="108">
        <v>351</v>
      </c>
    </row>
    <row r="221" spans="1:9" ht="29.25" customHeight="1" x14ac:dyDescent="0.25">
      <c r="A221" s="41" t="s">
        <v>92</v>
      </c>
      <c r="B221" s="41" t="s">
        <v>93</v>
      </c>
      <c r="C221" s="47">
        <f>C222+C226+C235+C261</f>
        <v>108645.45</v>
      </c>
      <c r="D221" s="47">
        <f>D222+D226+D235+D261</f>
        <v>116369.08</v>
      </c>
      <c r="E221" s="47">
        <f>E222+E226+E235</f>
        <v>113760</v>
      </c>
      <c r="F221" s="47">
        <f>F222+F226+F235+F261</f>
        <v>121428</v>
      </c>
      <c r="G221" s="47">
        <f>G222+G226+G235</f>
        <v>135646</v>
      </c>
      <c r="H221" s="106">
        <f>H222+H226+H235</f>
        <v>133281</v>
      </c>
      <c r="I221" s="126">
        <f>I222+I226+I235+I261</f>
        <v>133281</v>
      </c>
    </row>
    <row r="222" spans="1:9" ht="21" customHeight="1" x14ac:dyDescent="0.25">
      <c r="A222" s="66">
        <v>610</v>
      </c>
      <c r="B222" s="66" t="s">
        <v>94</v>
      </c>
      <c r="C222" s="68">
        <f>C223+C224+C225</f>
        <v>66488</v>
      </c>
      <c r="D222" s="68">
        <f t="shared" ref="D222:E222" si="38">SUM(D223:D225)</f>
        <v>71464</v>
      </c>
      <c r="E222" s="68">
        <f t="shared" si="38"/>
        <v>71596</v>
      </c>
      <c r="F222" s="68">
        <f t="shared" ref="F222:G222" si="39">SUM(F223:F225)</f>
        <v>73086</v>
      </c>
      <c r="G222" s="68">
        <f t="shared" si="39"/>
        <v>84286</v>
      </c>
      <c r="H222" s="109">
        <f t="shared" ref="H222" si="40">SUM(H223:H225)</f>
        <v>84286</v>
      </c>
      <c r="I222" s="67">
        <f>I223+I224+I225</f>
        <v>84286</v>
      </c>
    </row>
    <row r="223" spans="1:9" ht="15" customHeight="1" x14ac:dyDescent="0.25">
      <c r="A223" s="26">
        <v>611</v>
      </c>
      <c r="B223" s="26" t="s">
        <v>4</v>
      </c>
      <c r="C223" s="32">
        <v>48285</v>
      </c>
      <c r="D223" s="32">
        <v>51225</v>
      </c>
      <c r="E223" s="32">
        <v>52019</v>
      </c>
      <c r="F223" s="32">
        <v>52019</v>
      </c>
      <c r="G223" s="32">
        <v>59760</v>
      </c>
      <c r="H223" s="96">
        <v>59760</v>
      </c>
      <c r="I223" s="32">
        <v>59760</v>
      </c>
    </row>
    <row r="224" spans="1:9" ht="15" customHeight="1" x14ac:dyDescent="0.25">
      <c r="A224" s="26">
        <v>612</v>
      </c>
      <c r="B224" s="26" t="s">
        <v>5</v>
      </c>
      <c r="C224" s="32">
        <v>14183</v>
      </c>
      <c r="D224" s="32">
        <v>13839</v>
      </c>
      <c r="E224" s="32">
        <v>15567</v>
      </c>
      <c r="F224" s="32">
        <v>15567</v>
      </c>
      <c r="G224" s="32">
        <v>19926</v>
      </c>
      <c r="H224" s="96">
        <v>19926</v>
      </c>
      <c r="I224" s="32">
        <v>19926</v>
      </c>
    </row>
    <row r="225" spans="1:9" ht="15" customHeight="1" x14ac:dyDescent="0.25">
      <c r="A225" s="30">
        <v>614</v>
      </c>
      <c r="B225" s="30" t="s">
        <v>6</v>
      </c>
      <c r="C225" s="32">
        <v>4020</v>
      </c>
      <c r="D225" s="32">
        <v>6400</v>
      </c>
      <c r="E225" s="32">
        <v>4010</v>
      </c>
      <c r="F225" s="32">
        <v>5500</v>
      </c>
      <c r="G225" s="32">
        <v>4600</v>
      </c>
      <c r="H225" s="96">
        <v>4600</v>
      </c>
      <c r="I225" s="32">
        <v>4600</v>
      </c>
    </row>
    <row r="226" spans="1:9" ht="24" customHeight="1" x14ac:dyDescent="0.25">
      <c r="A226" s="66">
        <v>620</v>
      </c>
      <c r="B226" s="66" t="s">
        <v>95</v>
      </c>
      <c r="C226" s="68">
        <f>C227+C228+C229+C230+C231+C232+C233+C234</f>
        <v>24912</v>
      </c>
      <c r="D226" s="68">
        <f t="shared" ref="D226:E226" si="41">SUM(D227:D234)</f>
        <v>26643.940000000002</v>
      </c>
      <c r="E226" s="68">
        <f t="shared" si="41"/>
        <v>26454</v>
      </c>
      <c r="F226" s="68">
        <f t="shared" ref="F226" si="42">SUM(F227:F234)</f>
        <v>26454</v>
      </c>
      <c r="G226" s="68">
        <f>G227+G228+G229+G230+G231+G232+G233+G234</f>
        <v>31143</v>
      </c>
      <c r="H226" s="109">
        <f t="shared" ref="H226" si="43">SUM(H227:H234)</f>
        <v>31143</v>
      </c>
      <c r="I226" s="140">
        <f>I227+I228+I229+I230+I231+I232+I233+I234</f>
        <v>31143</v>
      </c>
    </row>
    <row r="227" spans="1:9" ht="15" customHeight="1" x14ac:dyDescent="0.25">
      <c r="A227" s="26">
        <v>621</v>
      </c>
      <c r="B227" s="26" t="s">
        <v>8</v>
      </c>
      <c r="C227" s="32">
        <v>6648.66</v>
      </c>
      <c r="D227" s="32">
        <v>7316.19</v>
      </c>
      <c r="E227" s="32">
        <v>7146</v>
      </c>
      <c r="F227" s="32">
        <v>7146</v>
      </c>
      <c r="G227" s="32">
        <v>8430</v>
      </c>
      <c r="H227" s="32">
        <v>8430</v>
      </c>
      <c r="I227" s="32">
        <v>8430</v>
      </c>
    </row>
    <row r="228" spans="1:9" ht="15" customHeight="1" x14ac:dyDescent="0.25">
      <c r="A228" s="26">
        <v>625001</v>
      </c>
      <c r="B228" s="26" t="s">
        <v>96</v>
      </c>
      <c r="C228" s="32">
        <v>1408.34</v>
      </c>
      <c r="D228" s="32">
        <v>1003.83</v>
      </c>
      <c r="E228" s="32">
        <v>1000</v>
      </c>
      <c r="F228" s="32">
        <v>1000</v>
      </c>
      <c r="G228" s="32">
        <v>1180</v>
      </c>
      <c r="H228" s="32">
        <v>1180</v>
      </c>
      <c r="I228" s="32">
        <v>1180</v>
      </c>
    </row>
    <row r="229" spans="1:9" ht="15" customHeight="1" x14ac:dyDescent="0.25">
      <c r="A229" s="26">
        <v>625002</v>
      </c>
      <c r="B229" s="26" t="s">
        <v>97</v>
      </c>
      <c r="C229" s="32">
        <v>9654</v>
      </c>
      <c r="D229" s="32">
        <v>10042.89</v>
      </c>
      <c r="E229" s="32">
        <v>10052</v>
      </c>
      <c r="F229" s="32">
        <v>10052</v>
      </c>
      <c r="G229" s="32">
        <v>11800</v>
      </c>
      <c r="H229" s="32">
        <v>11800</v>
      </c>
      <c r="I229" s="32">
        <v>11800</v>
      </c>
    </row>
    <row r="230" spans="1:9" ht="15" customHeight="1" x14ac:dyDescent="0.25">
      <c r="A230" s="26">
        <v>625003</v>
      </c>
      <c r="B230" s="26" t="s">
        <v>98</v>
      </c>
      <c r="C230" s="32">
        <v>522</v>
      </c>
      <c r="D230" s="32">
        <v>576</v>
      </c>
      <c r="E230" s="32">
        <v>576</v>
      </c>
      <c r="F230" s="32">
        <v>576</v>
      </c>
      <c r="G230" s="32">
        <v>674</v>
      </c>
      <c r="H230" s="32">
        <v>674</v>
      </c>
      <c r="I230" s="32">
        <v>674</v>
      </c>
    </row>
    <row r="231" spans="1:9" ht="15" customHeight="1" x14ac:dyDescent="0.25">
      <c r="A231" s="26">
        <v>625004</v>
      </c>
      <c r="B231" s="26" t="s">
        <v>99</v>
      </c>
      <c r="C231" s="32">
        <v>1951</v>
      </c>
      <c r="D231" s="32">
        <v>2151.79</v>
      </c>
      <c r="E231" s="32">
        <v>2143</v>
      </c>
      <c r="F231" s="32">
        <v>2143</v>
      </c>
      <c r="G231" s="32">
        <v>2528</v>
      </c>
      <c r="H231" s="32">
        <v>2528</v>
      </c>
      <c r="I231" s="32">
        <v>2528</v>
      </c>
    </row>
    <row r="232" spans="1:9" ht="15" customHeight="1" x14ac:dyDescent="0.25">
      <c r="A232" s="26">
        <v>625005</v>
      </c>
      <c r="B232" s="26" t="s">
        <v>100</v>
      </c>
      <c r="C232" s="32">
        <v>650</v>
      </c>
      <c r="D232" s="32">
        <v>717.11</v>
      </c>
      <c r="E232" s="32">
        <v>714</v>
      </c>
      <c r="F232" s="32">
        <v>714</v>
      </c>
      <c r="G232" s="32">
        <v>842</v>
      </c>
      <c r="H232" s="32">
        <v>842</v>
      </c>
      <c r="I232" s="32">
        <v>842</v>
      </c>
    </row>
    <row r="233" spans="1:9" ht="15" customHeight="1" x14ac:dyDescent="0.25">
      <c r="A233" s="26">
        <v>625007</v>
      </c>
      <c r="B233" s="26" t="s">
        <v>101</v>
      </c>
      <c r="C233" s="32">
        <v>3088</v>
      </c>
      <c r="D233" s="32">
        <v>3407.13</v>
      </c>
      <c r="E233" s="32">
        <v>3394</v>
      </c>
      <c r="F233" s="32">
        <v>3394</v>
      </c>
      <c r="G233" s="32">
        <v>4003</v>
      </c>
      <c r="H233" s="32">
        <v>4003</v>
      </c>
      <c r="I233" s="32">
        <v>4003</v>
      </c>
    </row>
    <row r="234" spans="1:9" ht="15" customHeight="1" x14ac:dyDescent="0.25">
      <c r="A234" s="26">
        <v>627</v>
      </c>
      <c r="B234" s="26" t="s">
        <v>15</v>
      </c>
      <c r="C234" s="32">
        <v>990</v>
      </c>
      <c r="D234" s="32">
        <v>1429</v>
      </c>
      <c r="E234" s="32">
        <v>1429</v>
      </c>
      <c r="F234" s="32">
        <v>1429</v>
      </c>
      <c r="G234" s="32">
        <v>1686</v>
      </c>
      <c r="H234" s="32">
        <v>1686</v>
      </c>
      <c r="I234" s="32">
        <v>1686</v>
      </c>
    </row>
    <row r="235" spans="1:9" ht="24" customHeight="1" x14ac:dyDescent="0.25">
      <c r="A235" s="66">
        <v>630</v>
      </c>
      <c r="B235" s="66" t="s">
        <v>16</v>
      </c>
      <c r="C235" s="67">
        <f>C236+C237+C238+C239+C240+C242+C243+C244+C245+C246+C247+C248+C249+C250+C251+C252+C253+C254+C255+C256+C257+C258+C259+C260</f>
        <v>17102.45</v>
      </c>
      <c r="D235" s="67">
        <f>D236+D237+D238+D239+D240+D241+D242+D243+D244+D245+D246+D247+D248+D249+D250+D251+D252+D253+D254+D255+D256+D257+D258+D259+D260</f>
        <v>18261.139999999996</v>
      </c>
      <c r="E235" s="67">
        <f>E236+E237+E238+E239+E240+E241+E242+E243+E244+E245+E246+E247+E248+E249+E250+E251+E252+E253+E254+E255+E256+E257+E258+E259+E260</f>
        <v>15710</v>
      </c>
      <c r="F235" s="67">
        <f>F236+F237+F238+F239+F240+F242+F243+F244+F245+F246+F247+F248+F249+F250+F251+F252+F253+F254+F255+F256+F257+F258+F259+F260</f>
        <v>21888</v>
      </c>
      <c r="G235" s="67">
        <f>G236+G237+G238+G239+G240+G242+G243+G244+G245+G246+G247+G248+G249+G250+G251+G252+G253+G254+G255+G256+G257+G258+G259+G260</f>
        <v>20217</v>
      </c>
      <c r="H235" s="110">
        <f t="shared" ref="H235" si="44">SUM(H236:H260)</f>
        <v>17852</v>
      </c>
      <c r="I235" s="68">
        <f>I236+I237+I238+I239+I240+I241+I242+I243+I244+I245+I246+I247+I248+I249+I250+I251+I252+I253+I254+I255+I256+I257+I258+I259+I260</f>
        <v>17852</v>
      </c>
    </row>
    <row r="236" spans="1:9" ht="15" customHeight="1" x14ac:dyDescent="0.25">
      <c r="A236" s="26">
        <v>631001</v>
      </c>
      <c r="B236" s="26" t="s">
        <v>102</v>
      </c>
      <c r="C236" s="27">
        <v>100</v>
      </c>
      <c r="D236" s="27">
        <v>100</v>
      </c>
      <c r="E236" s="27">
        <v>100</v>
      </c>
      <c r="F236" s="27">
        <v>100</v>
      </c>
      <c r="G236" s="27">
        <v>100</v>
      </c>
      <c r="H236" s="102">
        <v>100</v>
      </c>
      <c r="I236" s="102">
        <v>100</v>
      </c>
    </row>
    <row r="237" spans="1:9" ht="15" customHeight="1" x14ac:dyDescent="0.25">
      <c r="A237" s="26">
        <v>632001</v>
      </c>
      <c r="B237" s="26" t="s">
        <v>18</v>
      </c>
      <c r="C237" s="27">
        <v>7252.56</v>
      </c>
      <c r="D237" s="27">
        <v>7993.33</v>
      </c>
      <c r="E237" s="27">
        <v>6791</v>
      </c>
      <c r="F237" s="27">
        <v>6791</v>
      </c>
      <c r="G237" s="27">
        <v>6791</v>
      </c>
      <c r="H237" s="102">
        <v>6791</v>
      </c>
      <c r="I237" s="102">
        <v>6791</v>
      </c>
    </row>
    <row r="238" spans="1:9" ht="15" customHeight="1" x14ac:dyDescent="0.25">
      <c r="A238" s="26">
        <v>632002</v>
      </c>
      <c r="B238" s="26" t="s">
        <v>103</v>
      </c>
      <c r="C238" s="27">
        <v>717</v>
      </c>
      <c r="D238" s="27">
        <v>694.08</v>
      </c>
      <c r="E238" s="27">
        <v>717</v>
      </c>
      <c r="F238" s="27">
        <v>784</v>
      </c>
      <c r="G238" s="27">
        <v>784</v>
      </c>
      <c r="H238" s="102">
        <v>784</v>
      </c>
      <c r="I238" s="102">
        <v>784</v>
      </c>
    </row>
    <row r="239" spans="1:9" ht="15" customHeight="1" x14ac:dyDescent="0.25">
      <c r="A239" s="26">
        <v>632003</v>
      </c>
      <c r="B239" s="26" t="s">
        <v>104</v>
      </c>
      <c r="C239" s="27">
        <v>546.04999999999995</v>
      </c>
      <c r="D239" s="27">
        <v>118.26</v>
      </c>
      <c r="E239" s="27">
        <v>120</v>
      </c>
      <c r="F239" s="27">
        <v>120</v>
      </c>
      <c r="G239" s="27">
        <v>120</v>
      </c>
      <c r="H239" s="102">
        <v>120</v>
      </c>
      <c r="I239" s="102">
        <v>120</v>
      </c>
    </row>
    <row r="240" spans="1:9" ht="15" customHeight="1" x14ac:dyDescent="0.25">
      <c r="A240" s="26">
        <v>633002</v>
      </c>
      <c r="B240" s="26" t="s">
        <v>179</v>
      </c>
      <c r="C240" s="27">
        <v>400</v>
      </c>
      <c r="D240" s="27">
        <v>34</v>
      </c>
      <c r="E240" s="27">
        <v>0</v>
      </c>
      <c r="F240" s="27">
        <v>300</v>
      </c>
      <c r="G240" s="27">
        <v>0</v>
      </c>
      <c r="H240" s="102">
        <v>0</v>
      </c>
      <c r="I240" s="102">
        <v>0</v>
      </c>
    </row>
    <row r="241" spans="1:9" ht="15" customHeight="1" x14ac:dyDescent="0.25">
      <c r="A241" s="26">
        <v>632005</v>
      </c>
      <c r="B241" s="26" t="s">
        <v>287</v>
      </c>
      <c r="C241" s="27"/>
      <c r="D241" s="27">
        <v>404.66</v>
      </c>
      <c r="E241" s="27">
        <v>380</v>
      </c>
      <c r="F241" s="27">
        <v>405</v>
      </c>
      <c r="G241" s="27">
        <v>405</v>
      </c>
      <c r="H241" s="102">
        <v>405</v>
      </c>
      <c r="I241" s="102">
        <v>405</v>
      </c>
    </row>
    <row r="242" spans="1:9" ht="15" customHeight="1" x14ac:dyDescent="0.25">
      <c r="A242" s="26">
        <v>633001</v>
      </c>
      <c r="B242" s="26" t="s">
        <v>21</v>
      </c>
      <c r="C242" s="27">
        <v>426.6</v>
      </c>
      <c r="D242" s="27">
        <v>803.44</v>
      </c>
      <c r="E242" s="27">
        <v>800</v>
      </c>
      <c r="F242" s="27">
        <v>800</v>
      </c>
      <c r="G242" s="27">
        <v>3570</v>
      </c>
      <c r="H242" s="102">
        <v>1000</v>
      </c>
      <c r="I242" s="102">
        <v>1000</v>
      </c>
    </row>
    <row r="243" spans="1:9" ht="15" customHeight="1" x14ac:dyDescent="0.25">
      <c r="A243" s="26">
        <v>633006</v>
      </c>
      <c r="B243" s="26" t="s">
        <v>65</v>
      </c>
      <c r="C243" s="27">
        <v>1451.06</v>
      </c>
      <c r="D243" s="27">
        <v>1858.99</v>
      </c>
      <c r="E243" s="27">
        <v>1500</v>
      </c>
      <c r="F243" s="27">
        <v>2300</v>
      </c>
      <c r="G243" s="27">
        <v>2000</v>
      </c>
      <c r="H243" s="102">
        <v>2000</v>
      </c>
      <c r="I243" s="102">
        <v>2000</v>
      </c>
    </row>
    <row r="244" spans="1:9" ht="15" customHeight="1" x14ac:dyDescent="0.25">
      <c r="A244" s="26">
        <v>633009</v>
      </c>
      <c r="B244" s="26" t="s">
        <v>105</v>
      </c>
      <c r="C244" s="27">
        <v>2300</v>
      </c>
      <c r="D244" s="27">
        <v>1731.07</v>
      </c>
      <c r="E244" s="27">
        <v>1500</v>
      </c>
      <c r="F244" s="27">
        <v>2300</v>
      </c>
      <c r="G244" s="27">
        <v>2000</v>
      </c>
      <c r="H244" s="102">
        <v>2000</v>
      </c>
      <c r="I244" s="102">
        <v>2000</v>
      </c>
    </row>
    <row r="245" spans="1:9" ht="15" customHeight="1" x14ac:dyDescent="0.25">
      <c r="A245" s="26">
        <v>633010</v>
      </c>
      <c r="B245" s="26" t="s">
        <v>25</v>
      </c>
      <c r="C245" s="27">
        <v>200</v>
      </c>
      <c r="D245" s="27">
        <v>205.55</v>
      </c>
      <c r="E245" s="27">
        <v>200</v>
      </c>
      <c r="F245" s="27">
        <v>200</v>
      </c>
      <c r="G245" s="27">
        <v>250</v>
      </c>
      <c r="H245" s="102">
        <v>250</v>
      </c>
      <c r="I245" s="102">
        <v>250</v>
      </c>
    </row>
    <row r="246" spans="1:9" ht="15" customHeight="1" x14ac:dyDescent="0.25">
      <c r="A246" s="26">
        <v>633011</v>
      </c>
      <c r="B246" s="26" t="s">
        <v>185</v>
      </c>
      <c r="C246" s="27">
        <v>228.01</v>
      </c>
      <c r="D246" s="27">
        <v>230</v>
      </c>
      <c r="E246" s="27">
        <v>230</v>
      </c>
      <c r="F246" s="27">
        <v>230</v>
      </c>
      <c r="G246" s="27">
        <v>230</v>
      </c>
      <c r="H246" s="102">
        <v>230</v>
      </c>
      <c r="I246" s="102">
        <v>230</v>
      </c>
    </row>
    <row r="247" spans="1:9" ht="15" customHeight="1" x14ac:dyDescent="0.25">
      <c r="A247" s="26">
        <v>633015</v>
      </c>
      <c r="B247" s="26" t="s">
        <v>71</v>
      </c>
      <c r="C247" s="27">
        <v>150</v>
      </c>
      <c r="D247" s="27">
        <v>125.89</v>
      </c>
      <c r="E247" s="27">
        <v>150</v>
      </c>
      <c r="F247" s="27">
        <v>150</v>
      </c>
      <c r="G247" s="27">
        <v>150</v>
      </c>
      <c r="H247" s="102">
        <v>150</v>
      </c>
      <c r="I247" s="102">
        <v>150</v>
      </c>
    </row>
    <row r="248" spans="1:9" ht="15" customHeight="1" x14ac:dyDescent="0.25">
      <c r="A248" s="26">
        <v>633013</v>
      </c>
      <c r="B248" s="26" t="s">
        <v>106</v>
      </c>
      <c r="C248" s="27">
        <v>59.53</v>
      </c>
      <c r="D248" s="27">
        <v>511</v>
      </c>
      <c r="E248" s="27">
        <v>0</v>
      </c>
      <c r="F248" s="27">
        <v>0</v>
      </c>
      <c r="G248" s="27">
        <v>200</v>
      </c>
      <c r="H248" s="102">
        <v>0</v>
      </c>
      <c r="I248" s="102">
        <v>0</v>
      </c>
    </row>
    <row r="249" spans="1:9" ht="15" customHeight="1" x14ac:dyDescent="0.25">
      <c r="A249" s="26">
        <v>635004</v>
      </c>
      <c r="B249" s="26" t="s">
        <v>189</v>
      </c>
      <c r="C249" s="27"/>
      <c r="D249" s="27">
        <v>75</v>
      </c>
      <c r="E249" s="27">
        <v>0</v>
      </c>
      <c r="F249" s="27">
        <v>0</v>
      </c>
      <c r="G249" s="27">
        <v>0</v>
      </c>
      <c r="H249" s="102">
        <v>0</v>
      </c>
      <c r="I249" s="102">
        <v>0</v>
      </c>
    </row>
    <row r="250" spans="1:9" ht="15" customHeight="1" x14ac:dyDescent="0.25">
      <c r="A250" s="26">
        <v>635002</v>
      </c>
      <c r="B250" s="26" t="s">
        <v>107</v>
      </c>
      <c r="C250" s="27"/>
      <c r="D250" s="27">
        <v>150</v>
      </c>
      <c r="E250" s="27">
        <v>150</v>
      </c>
      <c r="F250" s="27">
        <v>150</v>
      </c>
      <c r="G250" s="27">
        <v>150</v>
      </c>
      <c r="H250" s="102">
        <v>150</v>
      </c>
      <c r="I250" s="102">
        <v>150</v>
      </c>
    </row>
    <row r="251" spans="1:9" ht="15" customHeight="1" x14ac:dyDescent="0.25">
      <c r="A251" s="26">
        <v>635006</v>
      </c>
      <c r="B251" s="26" t="s">
        <v>180</v>
      </c>
      <c r="C251" s="27">
        <v>172</v>
      </c>
      <c r="D251" s="27">
        <v>0</v>
      </c>
      <c r="E251" s="27">
        <v>0</v>
      </c>
      <c r="F251" s="27">
        <v>4591</v>
      </c>
      <c r="G251" s="27">
        <v>0</v>
      </c>
      <c r="H251" s="102">
        <v>0</v>
      </c>
      <c r="I251" s="102">
        <v>0</v>
      </c>
    </row>
    <row r="252" spans="1:9" ht="15" customHeight="1" x14ac:dyDescent="0.25">
      <c r="A252" s="26">
        <v>635009</v>
      </c>
      <c r="B252" s="26" t="s">
        <v>248</v>
      </c>
      <c r="C252" s="27"/>
      <c r="D252" s="27">
        <v>81.319999999999993</v>
      </c>
      <c r="E252" s="27">
        <v>0</v>
      </c>
      <c r="F252" s="27">
        <v>0</v>
      </c>
      <c r="G252" s="27">
        <v>0</v>
      </c>
      <c r="H252" s="102">
        <v>0</v>
      </c>
      <c r="I252" s="102">
        <v>0</v>
      </c>
    </row>
    <row r="253" spans="1:9" ht="15" customHeight="1" x14ac:dyDescent="0.25">
      <c r="A253" s="26">
        <v>637001</v>
      </c>
      <c r="B253" s="26" t="s">
        <v>108</v>
      </c>
      <c r="C253" s="27">
        <v>30.64</v>
      </c>
      <c r="D253" s="27">
        <v>9</v>
      </c>
      <c r="E253" s="27">
        <v>100</v>
      </c>
      <c r="F253" s="27">
        <v>100</v>
      </c>
      <c r="G253" s="27">
        <v>100</v>
      </c>
      <c r="H253" s="102">
        <v>100</v>
      </c>
      <c r="I253" s="102">
        <v>100</v>
      </c>
    </row>
    <row r="254" spans="1:9" ht="15" customHeight="1" x14ac:dyDescent="0.25">
      <c r="A254" s="26">
        <v>637002</v>
      </c>
      <c r="B254" s="26" t="s">
        <v>109</v>
      </c>
      <c r="C254" s="27">
        <v>150</v>
      </c>
      <c r="D254" s="27">
        <v>150.13</v>
      </c>
      <c r="E254" s="27">
        <v>150</v>
      </c>
      <c r="F254" s="27">
        <v>150</v>
      </c>
      <c r="G254" s="27">
        <v>200</v>
      </c>
      <c r="H254" s="102">
        <v>200</v>
      </c>
      <c r="I254" s="102">
        <v>200</v>
      </c>
    </row>
    <row r="255" spans="1:9" ht="15" customHeight="1" x14ac:dyDescent="0.25">
      <c r="A255" s="26">
        <v>637004</v>
      </c>
      <c r="B255" s="26" t="s">
        <v>110</v>
      </c>
      <c r="C255" s="27">
        <v>133</v>
      </c>
      <c r="D255" s="27">
        <v>221</v>
      </c>
      <c r="E255" s="27">
        <v>221</v>
      </c>
      <c r="F255" s="27">
        <v>221</v>
      </c>
      <c r="G255" s="27">
        <v>221</v>
      </c>
      <c r="H255" s="102">
        <v>221</v>
      </c>
      <c r="I255" s="102">
        <v>221</v>
      </c>
    </row>
    <row r="256" spans="1:9" ht="15" customHeight="1" x14ac:dyDescent="0.25">
      <c r="A256" s="30">
        <v>637012</v>
      </c>
      <c r="B256" s="30" t="s">
        <v>111</v>
      </c>
      <c r="C256" s="35">
        <v>70</v>
      </c>
      <c r="D256" s="35">
        <v>70</v>
      </c>
      <c r="E256" s="35">
        <v>70</v>
      </c>
      <c r="F256" s="35">
        <v>70</v>
      </c>
      <c r="G256" s="35">
        <v>80</v>
      </c>
      <c r="H256" s="107">
        <v>80</v>
      </c>
      <c r="I256" s="107">
        <v>80</v>
      </c>
    </row>
    <row r="257" spans="1:9" ht="15" customHeight="1" x14ac:dyDescent="0.25">
      <c r="A257" s="26">
        <v>637014</v>
      </c>
      <c r="B257" s="26" t="s">
        <v>39</v>
      </c>
      <c r="C257" s="27">
        <v>1613</v>
      </c>
      <c r="D257" s="27">
        <v>1358.16</v>
      </c>
      <c r="E257" s="27">
        <v>1400</v>
      </c>
      <c r="F257" s="27">
        <v>1400</v>
      </c>
      <c r="G257" s="27">
        <v>1400</v>
      </c>
      <c r="H257" s="102">
        <v>1400</v>
      </c>
      <c r="I257" s="102">
        <v>1400</v>
      </c>
    </row>
    <row r="258" spans="1:9" ht="15" customHeight="1" x14ac:dyDescent="0.25">
      <c r="A258" s="26">
        <v>637015</v>
      </c>
      <c r="B258" s="26" t="s">
        <v>240</v>
      </c>
      <c r="C258" s="27">
        <v>194</v>
      </c>
      <c r="D258" s="27">
        <v>171</v>
      </c>
      <c r="E258" s="27">
        <v>171</v>
      </c>
      <c r="F258" s="27">
        <v>171</v>
      </c>
      <c r="G258" s="27">
        <v>171</v>
      </c>
      <c r="H258" s="102">
        <v>171</v>
      </c>
      <c r="I258" s="102">
        <v>171</v>
      </c>
    </row>
    <row r="259" spans="1:9" ht="15" customHeight="1" x14ac:dyDescent="0.25">
      <c r="A259" s="26">
        <v>637016</v>
      </c>
      <c r="B259" s="26" t="s">
        <v>78</v>
      </c>
      <c r="C259" s="27">
        <v>555</v>
      </c>
      <c r="D259" s="27">
        <v>765.26</v>
      </c>
      <c r="E259" s="27">
        <v>560</v>
      </c>
      <c r="F259" s="27">
        <v>560</v>
      </c>
      <c r="G259" s="27">
        <v>1300</v>
      </c>
      <c r="H259" s="102">
        <v>1300</v>
      </c>
      <c r="I259" s="102">
        <v>1300</v>
      </c>
    </row>
    <row r="260" spans="1:9" ht="15" customHeight="1" x14ac:dyDescent="0.25">
      <c r="A260" s="26">
        <v>637027</v>
      </c>
      <c r="B260" s="26" t="s">
        <v>54</v>
      </c>
      <c r="C260" s="27">
        <v>354</v>
      </c>
      <c r="D260" s="27">
        <v>400</v>
      </c>
      <c r="E260" s="27">
        <v>400</v>
      </c>
      <c r="F260" s="27">
        <v>400</v>
      </c>
      <c r="G260" s="27">
        <v>400</v>
      </c>
      <c r="H260" s="102">
        <v>400</v>
      </c>
      <c r="I260" s="102">
        <v>400</v>
      </c>
    </row>
    <row r="261" spans="1:9" ht="15" customHeight="1" x14ac:dyDescent="0.25">
      <c r="A261" s="91">
        <v>642015</v>
      </c>
      <c r="B261" s="91" t="s">
        <v>187</v>
      </c>
      <c r="C261" s="92">
        <v>143</v>
      </c>
      <c r="D261" s="92">
        <v>0</v>
      </c>
      <c r="E261" s="92">
        <v>0</v>
      </c>
      <c r="F261" s="92">
        <v>0</v>
      </c>
      <c r="G261" s="92">
        <v>0</v>
      </c>
      <c r="H261" s="111">
        <v>0</v>
      </c>
      <c r="I261" s="111">
        <v>0</v>
      </c>
    </row>
    <row r="262" spans="1:9" ht="15" customHeight="1" x14ac:dyDescent="0.25">
      <c r="A262" s="41">
        <v>9121</v>
      </c>
      <c r="B262" s="41" t="s">
        <v>112</v>
      </c>
      <c r="C262" s="42">
        <v>936.35</v>
      </c>
      <c r="D262" s="47">
        <v>860</v>
      </c>
      <c r="E262" s="47">
        <v>366</v>
      </c>
      <c r="F262" s="47">
        <v>366</v>
      </c>
      <c r="G262" s="47">
        <v>366</v>
      </c>
      <c r="H262" s="97">
        <v>366</v>
      </c>
      <c r="I262" s="97">
        <v>366</v>
      </c>
    </row>
    <row r="263" spans="1:9" ht="30" customHeight="1" x14ac:dyDescent="0.25">
      <c r="A263" s="41" t="s">
        <v>199</v>
      </c>
      <c r="B263" s="41" t="s">
        <v>113</v>
      </c>
      <c r="C263" s="43">
        <v>2500</v>
      </c>
      <c r="D263" s="43">
        <f>D264+D265</f>
        <v>2500</v>
      </c>
      <c r="E263" s="43">
        <v>2500</v>
      </c>
      <c r="F263" s="43">
        <v>2600</v>
      </c>
      <c r="G263" s="43">
        <v>2500</v>
      </c>
      <c r="H263" s="99">
        <v>2500</v>
      </c>
      <c r="I263" s="99">
        <v>2500</v>
      </c>
    </row>
    <row r="264" spans="1:9" ht="15" customHeight="1" x14ac:dyDescent="0.25">
      <c r="A264" s="26">
        <v>633006</v>
      </c>
      <c r="B264" s="26" t="s">
        <v>65</v>
      </c>
      <c r="C264" s="28">
        <v>2500</v>
      </c>
      <c r="D264" s="28">
        <v>1388.44</v>
      </c>
      <c r="E264" s="28">
        <v>2500</v>
      </c>
      <c r="F264" s="28">
        <v>2500</v>
      </c>
      <c r="G264" s="28">
        <v>1500</v>
      </c>
      <c r="H264" s="100">
        <v>1500</v>
      </c>
      <c r="I264" s="100">
        <v>1500</v>
      </c>
    </row>
    <row r="265" spans="1:9" ht="15" customHeight="1" x14ac:dyDescent="0.25">
      <c r="A265" s="32">
        <v>642014</v>
      </c>
      <c r="B265" s="32" t="s">
        <v>291</v>
      </c>
      <c r="C265" s="32">
        <v>0</v>
      </c>
      <c r="D265" s="26">
        <v>1111.56</v>
      </c>
      <c r="E265" s="36">
        <v>0</v>
      </c>
      <c r="F265" s="34">
        <v>100</v>
      </c>
      <c r="G265" s="34">
        <v>0</v>
      </c>
      <c r="H265" s="113">
        <v>0</v>
      </c>
      <c r="I265" s="113">
        <v>0</v>
      </c>
    </row>
    <row r="266" spans="1:9" ht="32.25" customHeight="1" x14ac:dyDescent="0.25">
      <c r="A266" s="42" t="s">
        <v>207</v>
      </c>
      <c r="B266" s="42" t="s">
        <v>208</v>
      </c>
      <c r="C266" s="42">
        <v>170</v>
      </c>
      <c r="D266" s="43">
        <f>D268+D269+D270+D271+D274+D275+D276+D278</f>
        <v>475</v>
      </c>
      <c r="E266" s="42">
        <f>SUM(E268:E278)</f>
        <v>0</v>
      </c>
      <c r="F266" s="43">
        <f>F267+F268+F269+F270+F271+F272+F273+F274+F275+F276+F277+F278</f>
        <v>1496.4699999999998</v>
      </c>
      <c r="G266" s="43">
        <v>0</v>
      </c>
      <c r="H266" s="99">
        <v>0</v>
      </c>
      <c r="I266" s="99">
        <v>0</v>
      </c>
    </row>
    <row r="267" spans="1:9" ht="16.5" customHeight="1" x14ac:dyDescent="0.25">
      <c r="A267" s="79">
        <v>611</v>
      </c>
      <c r="B267" s="79" t="s">
        <v>308</v>
      </c>
      <c r="C267" s="79">
        <v>0</v>
      </c>
      <c r="D267" s="88">
        <v>0</v>
      </c>
      <c r="E267" s="53">
        <v>0</v>
      </c>
      <c r="F267" s="88">
        <v>1085.73</v>
      </c>
      <c r="G267" s="141"/>
      <c r="H267" s="142"/>
      <c r="I267" s="142"/>
    </row>
    <row r="268" spans="1:9" ht="15" customHeight="1" x14ac:dyDescent="0.25">
      <c r="A268" s="79">
        <v>621</v>
      </c>
      <c r="B268" s="79" t="s">
        <v>8</v>
      </c>
      <c r="C268" s="79"/>
      <c r="D268" s="88">
        <v>0</v>
      </c>
      <c r="E268" s="63">
        <v>0</v>
      </c>
      <c r="F268" s="88">
        <v>108.57</v>
      </c>
      <c r="G268" s="88">
        <v>0</v>
      </c>
      <c r="H268" s="112">
        <v>0</v>
      </c>
      <c r="I268" s="112">
        <v>0</v>
      </c>
    </row>
    <row r="269" spans="1:9" ht="15" customHeight="1" x14ac:dyDescent="0.25">
      <c r="A269" s="79">
        <v>625001</v>
      </c>
      <c r="B269" s="79" t="s">
        <v>310</v>
      </c>
      <c r="C269" s="79"/>
      <c r="D269" s="88">
        <v>0</v>
      </c>
      <c r="E269" s="63">
        <v>0</v>
      </c>
      <c r="F269" s="88">
        <v>15.2</v>
      </c>
      <c r="G269" s="88">
        <v>0</v>
      </c>
      <c r="H269" s="112">
        <v>0</v>
      </c>
      <c r="I269" s="112">
        <v>0</v>
      </c>
    </row>
    <row r="270" spans="1:9" ht="15" customHeight="1" x14ac:dyDescent="0.25">
      <c r="A270" s="79">
        <v>625002</v>
      </c>
      <c r="B270" s="79" t="s">
        <v>190</v>
      </c>
      <c r="C270" s="79"/>
      <c r="D270" s="88">
        <v>0</v>
      </c>
      <c r="E270" s="63">
        <v>0</v>
      </c>
      <c r="F270" s="88">
        <v>152</v>
      </c>
      <c r="G270" s="88">
        <v>0</v>
      </c>
      <c r="H270" s="112">
        <v>0</v>
      </c>
      <c r="I270" s="112">
        <v>0</v>
      </c>
    </row>
    <row r="271" spans="1:9" ht="15" customHeight="1" x14ac:dyDescent="0.25">
      <c r="A271" s="79">
        <v>625003</v>
      </c>
      <c r="B271" s="79" t="s">
        <v>191</v>
      </c>
      <c r="C271" s="79"/>
      <c r="D271" s="88">
        <v>0</v>
      </c>
      <c r="E271" s="63">
        <v>0</v>
      </c>
      <c r="F271" s="88">
        <v>8.68</v>
      </c>
      <c r="G271" s="88">
        <v>0</v>
      </c>
      <c r="H271" s="112">
        <v>0</v>
      </c>
      <c r="I271" s="112">
        <v>0</v>
      </c>
    </row>
    <row r="272" spans="1:9" ht="15" customHeight="1" x14ac:dyDescent="0.25">
      <c r="A272" s="79">
        <v>625004</v>
      </c>
      <c r="B272" s="79" t="s">
        <v>206</v>
      </c>
      <c r="C272" s="79"/>
      <c r="D272" s="88">
        <v>0</v>
      </c>
      <c r="E272" s="63">
        <v>0</v>
      </c>
      <c r="F272" s="88">
        <v>32.57</v>
      </c>
      <c r="G272" s="88"/>
      <c r="H272" s="112"/>
      <c r="I272" s="112"/>
    </row>
    <row r="273" spans="1:10" ht="15" customHeight="1" x14ac:dyDescent="0.25">
      <c r="A273" s="79">
        <v>625005</v>
      </c>
      <c r="B273" s="79" t="s">
        <v>309</v>
      </c>
      <c r="C273" s="79"/>
      <c r="D273" s="88"/>
      <c r="E273" s="63"/>
      <c r="F273" s="88">
        <v>10.85</v>
      </c>
      <c r="G273" s="88"/>
      <c r="H273" s="112"/>
      <c r="I273" s="112"/>
    </row>
    <row r="274" spans="1:10" ht="15" customHeight="1" x14ac:dyDescent="0.25">
      <c r="A274" s="79">
        <v>625007</v>
      </c>
      <c r="B274" s="79" t="s">
        <v>192</v>
      </c>
      <c r="C274" s="79"/>
      <c r="D274" s="88">
        <v>0</v>
      </c>
      <c r="E274" s="63">
        <v>0</v>
      </c>
      <c r="F274" s="88">
        <v>51.57</v>
      </c>
      <c r="G274" s="88">
        <v>0</v>
      </c>
      <c r="H274" s="112">
        <v>0</v>
      </c>
      <c r="I274" s="112">
        <v>0</v>
      </c>
    </row>
    <row r="275" spans="1:10" ht="15" customHeight="1" x14ac:dyDescent="0.25">
      <c r="A275" s="31">
        <v>637027</v>
      </c>
      <c r="B275" s="31" t="s">
        <v>114</v>
      </c>
      <c r="C275" s="31">
        <v>120</v>
      </c>
      <c r="D275" s="34">
        <v>70</v>
      </c>
      <c r="E275" s="36">
        <v>0</v>
      </c>
      <c r="F275" s="34">
        <v>0</v>
      </c>
      <c r="G275" s="34">
        <v>0</v>
      </c>
      <c r="H275" s="113">
        <v>0</v>
      </c>
      <c r="I275" s="113">
        <v>0</v>
      </c>
    </row>
    <row r="276" spans="1:10" ht="15" customHeight="1" x14ac:dyDescent="0.25">
      <c r="A276" s="32">
        <v>637006</v>
      </c>
      <c r="B276" s="32" t="s">
        <v>171</v>
      </c>
      <c r="C276" s="32">
        <v>50</v>
      </c>
      <c r="D276" s="26">
        <v>105</v>
      </c>
      <c r="E276" s="36">
        <v>0</v>
      </c>
      <c r="F276" s="34">
        <v>20</v>
      </c>
      <c r="G276" s="34"/>
      <c r="H276" s="113"/>
      <c r="I276" s="113"/>
    </row>
    <row r="277" spans="1:10" ht="15" customHeight="1" x14ac:dyDescent="0.25">
      <c r="A277" s="32">
        <v>637016</v>
      </c>
      <c r="B277" s="32" t="s">
        <v>78</v>
      </c>
      <c r="C277" s="32"/>
      <c r="D277" s="26"/>
      <c r="E277" s="36"/>
      <c r="F277" s="34">
        <v>11.3</v>
      </c>
      <c r="G277" s="34"/>
      <c r="H277" s="113"/>
      <c r="I277" s="113"/>
    </row>
    <row r="278" spans="1:10" ht="15" customHeight="1" x14ac:dyDescent="0.25">
      <c r="A278" s="32">
        <v>642001</v>
      </c>
      <c r="B278" s="32" t="s">
        <v>289</v>
      </c>
      <c r="C278" s="32">
        <v>0</v>
      </c>
      <c r="D278" s="26">
        <v>300</v>
      </c>
      <c r="E278" s="36">
        <v>0</v>
      </c>
      <c r="F278" s="26">
        <v>0</v>
      </c>
      <c r="G278" s="26">
        <v>0</v>
      </c>
      <c r="H278" s="114">
        <v>0</v>
      </c>
      <c r="I278" s="114">
        <v>0</v>
      </c>
    </row>
    <row r="279" spans="1:10" ht="15" customHeight="1" x14ac:dyDescent="0.25">
      <c r="A279" s="48"/>
      <c r="B279" s="41" t="s">
        <v>115</v>
      </c>
      <c r="C279" s="42">
        <v>424565</v>
      </c>
      <c r="D279" s="47">
        <v>459751</v>
      </c>
      <c r="E279" s="47">
        <v>440272</v>
      </c>
      <c r="F279" s="47">
        <v>490699</v>
      </c>
      <c r="G279" s="47">
        <v>477658</v>
      </c>
      <c r="H279" s="47">
        <v>477658</v>
      </c>
      <c r="I279" s="47">
        <v>477658</v>
      </c>
      <c r="J279" s="77"/>
    </row>
    <row r="280" spans="1:10" ht="15" customHeight="1" x14ac:dyDescent="0.25">
      <c r="A280" s="49"/>
      <c r="B280" s="41" t="s">
        <v>116</v>
      </c>
      <c r="C280" s="42">
        <v>36224</v>
      </c>
      <c r="D280" s="47">
        <v>38190</v>
      </c>
      <c r="E280" s="47">
        <v>41894</v>
      </c>
      <c r="F280" s="47">
        <v>41894</v>
      </c>
      <c r="G280" s="47">
        <v>52791</v>
      </c>
      <c r="H280" s="47">
        <v>52791</v>
      </c>
      <c r="I280" s="47">
        <v>52791</v>
      </c>
    </row>
    <row r="281" spans="1:10" ht="15" customHeight="1" x14ac:dyDescent="0.25">
      <c r="A281" s="49"/>
      <c r="B281" s="41" t="s">
        <v>117</v>
      </c>
      <c r="C281" s="42">
        <v>11933</v>
      </c>
      <c r="D281" s="47">
        <v>12472</v>
      </c>
      <c r="E281" s="47">
        <v>11392</v>
      </c>
      <c r="F281" s="47">
        <v>11392</v>
      </c>
      <c r="G281" s="47">
        <v>14062</v>
      </c>
      <c r="H281" s="47">
        <v>14062</v>
      </c>
      <c r="I281" s="47">
        <v>14062</v>
      </c>
    </row>
    <row r="282" spans="1:10" ht="15" customHeight="1" x14ac:dyDescent="0.25">
      <c r="A282" s="49"/>
      <c r="B282" s="41" t="s">
        <v>268</v>
      </c>
      <c r="C282" s="42">
        <v>0</v>
      </c>
      <c r="D282" s="47">
        <v>0</v>
      </c>
      <c r="E282" s="47">
        <v>1618</v>
      </c>
      <c r="F282" s="47">
        <v>1618</v>
      </c>
      <c r="G282" s="47">
        <v>1618</v>
      </c>
      <c r="H282" s="47">
        <v>1618</v>
      </c>
      <c r="I282" s="47">
        <v>1618</v>
      </c>
    </row>
    <row r="283" spans="1:10" ht="15" customHeight="1" x14ac:dyDescent="0.25">
      <c r="A283" s="49"/>
      <c r="B283" s="41" t="s">
        <v>167</v>
      </c>
      <c r="C283" s="42">
        <v>1287</v>
      </c>
      <c r="D283" s="47">
        <v>1287</v>
      </c>
      <c r="E283" s="47">
        <v>1287</v>
      </c>
      <c r="F283" s="47">
        <v>1287</v>
      </c>
      <c r="G283" s="47">
        <v>3000</v>
      </c>
      <c r="H283" s="47">
        <v>3000</v>
      </c>
      <c r="I283" s="47">
        <v>3000</v>
      </c>
    </row>
    <row r="284" spans="1:10" ht="39.75" customHeight="1" x14ac:dyDescent="0.25">
      <c r="A284" s="74">
        <v>600</v>
      </c>
      <c r="B284" s="50" t="s">
        <v>118</v>
      </c>
      <c r="C284" s="84">
        <f>C283+C281+C280+C279+C266+C263+C262+C221+C214+C205+C203+C197+C193+C175+C164+C160+C156+C141+C139+C128+C122+C88+C78+C74</f>
        <v>954845.94999999984</v>
      </c>
      <c r="D284" s="84">
        <f>D283+D282+D281+D280+D279+D266+D263+D262+D235+D226+D222+D214+D212+D205+D203+D197+D193+D175+D164+D160+D156+D141+D139+D128+D122+D88+D78+D74</f>
        <v>1007542.7800000001</v>
      </c>
      <c r="E284" s="84">
        <f>E283+E282+E281+E280+E279+E266+E263+E262+E221+E214+E212+E205+E203+E197+E193+E175+E164+E160+E156+E141+E139+E128+E122+E88+E78+E74</f>
        <v>954519.63</v>
      </c>
      <c r="F284" s="84">
        <f>F283+F282+F281+F280+F279+F266+F263+F262+F221+F214+F212+F205+F203+F197+F193+F175+F164+F160+F156+F141+F139+F128+F122+F88+F78+F74</f>
        <v>1030118.7899999999</v>
      </c>
      <c r="G284" s="84">
        <f>G283+G282+G281+G280+G279+G266+G263+G262+G221+G214+G212+G205+G203+G197+G193+G175+G164+G160+G156+G141+G139+G128+G122+G88+G78+G74</f>
        <v>1030290.63</v>
      </c>
      <c r="H284" s="115">
        <f>H283+H282+H281+H280+H279+H266+H263+H262+H221+H214+H212+H205+H203+H197+H193+H175+H164+H160+H156+H141+H139+H122+H88+H78+H74</f>
        <v>1056667.6299999999</v>
      </c>
      <c r="I284" s="115">
        <f>I283+I282+I281+I280+I279+I266+I263+I262+I221+I214+I212+I205+I203+I197+I193+I175+I164+I160+I156+I141+I139+I128+I122+I88+I78+I74</f>
        <v>1056667.6299999999</v>
      </c>
    </row>
    <row r="285" spans="1:10" ht="22.5" customHeight="1" x14ac:dyDescent="0.25">
      <c r="A285" s="74">
        <v>700</v>
      </c>
      <c r="B285" s="50" t="s">
        <v>119</v>
      </c>
      <c r="C285" s="51">
        <f>C286+C288+C291+C306+C311+C313</f>
        <v>96742</v>
      </c>
      <c r="D285" s="125">
        <f>D286+D289+D291+D302+D299+D306+D308+D313+D314+D317</f>
        <v>189130.19999999998</v>
      </c>
      <c r="E285" s="51">
        <f>E286+E291+E299+E308+E313+E317</f>
        <v>151476</v>
      </c>
      <c r="F285" s="51">
        <f>F286+F289+F291+F299+F302+F308+F311+F313+F317</f>
        <v>324561.44</v>
      </c>
      <c r="G285" s="51">
        <f>G286+G289+G291+G299+G302+G306+G308+G311+G313+G317</f>
        <v>128543.6</v>
      </c>
      <c r="H285" s="116">
        <v>0</v>
      </c>
      <c r="I285" s="116">
        <v>0</v>
      </c>
    </row>
    <row r="286" spans="1:10" ht="31.5" x14ac:dyDescent="0.25">
      <c r="A286" s="128" t="s">
        <v>210</v>
      </c>
      <c r="B286" s="41" t="s">
        <v>252</v>
      </c>
      <c r="C286" s="129">
        <v>0</v>
      </c>
      <c r="D286" s="129">
        <f>D287+D288</f>
        <v>1620</v>
      </c>
      <c r="E286" s="129">
        <f>E287+E288</f>
        <v>39500</v>
      </c>
      <c r="F286" s="129">
        <f>F287+F288</f>
        <v>52000</v>
      </c>
      <c r="G286" s="129">
        <v>0</v>
      </c>
      <c r="H286" s="130">
        <v>0</v>
      </c>
      <c r="I286" s="130">
        <v>0</v>
      </c>
    </row>
    <row r="287" spans="1:10" ht="15" customHeight="1" x14ac:dyDescent="0.25">
      <c r="A287" s="32">
        <v>717001</v>
      </c>
      <c r="B287" s="52" t="s">
        <v>297</v>
      </c>
      <c r="C287" s="53">
        <v>0</v>
      </c>
      <c r="D287" s="53">
        <v>0</v>
      </c>
      <c r="E287" s="53">
        <v>39500</v>
      </c>
      <c r="F287" s="53">
        <v>51000</v>
      </c>
      <c r="G287" s="53"/>
      <c r="H287" s="117"/>
      <c r="I287" s="117"/>
    </row>
    <row r="288" spans="1:10" ht="15" customHeight="1" x14ac:dyDescent="0.25">
      <c r="A288" s="32">
        <v>716</v>
      </c>
      <c r="B288" s="26" t="s">
        <v>261</v>
      </c>
      <c r="C288" s="32">
        <v>0</v>
      </c>
      <c r="D288" s="32">
        <v>1620</v>
      </c>
      <c r="E288" s="32">
        <v>0</v>
      </c>
      <c r="F288" s="32">
        <v>1000</v>
      </c>
      <c r="G288" s="32">
        <v>0</v>
      </c>
      <c r="H288" s="118">
        <v>0</v>
      </c>
      <c r="I288" s="118">
        <v>0</v>
      </c>
    </row>
    <row r="289" spans="1:62" ht="15" customHeight="1" x14ac:dyDescent="0.25">
      <c r="A289" s="128" t="s">
        <v>294</v>
      </c>
      <c r="B289" s="41" t="s">
        <v>295</v>
      </c>
      <c r="C289" s="129">
        <v>0</v>
      </c>
      <c r="D289" s="42">
        <v>18549.66</v>
      </c>
      <c r="E289" s="129">
        <v>3378.74</v>
      </c>
      <c r="F289" s="129">
        <v>3378.74</v>
      </c>
      <c r="G289" s="129">
        <v>0</v>
      </c>
      <c r="H289" s="97">
        <v>0</v>
      </c>
      <c r="I289" s="97">
        <v>0</v>
      </c>
    </row>
    <row r="290" spans="1:62" ht="15" customHeight="1" x14ac:dyDescent="0.25">
      <c r="A290" s="32">
        <v>717001</v>
      </c>
      <c r="B290" s="26" t="s">
        <v>296</v>
      </c>
      <c r="C290" s="32">
        <v>0</v>
      </c>
      <c r="D290" s="32">
        <v>18549.66</v>
      </c>
      <c r="E290" s="32">
        <v>3378.74</v>
      </c>
      <c r="F290" s="32">
        <v>3378.74</v>
      </c>
      <c r="G290" s="32">
        <v>0</v>
      </c>
      <c r="H290" s="118">
        <v>0</v>
      </c>
      <c r="I290" s="118">
        <v>0</v>
      </c>
    </row>
    <row r="291" spans="1:62" ht="25.15" customHeight="1" x14ac:dyDescent="0.25">
      <c r="A291" s="44" t="s">
        <v>213</v>
      </c>
      <c r="B291" s="41" t="s">
        <v>64</v>
      </c>
      <c r="C291" s="42">
        <v>86020</v>
      </c>
      <c r="D291" s="131">
        <f>SUM(D292:D298)</f>
        <v>60400</v>
      </c>
      <c r="E291" s="42">
        <f>E292+E293+E294+E295+E296+E297+E298</f>
        <v>40516</v>
      </c>
      <c r="F291" s="42">
        <f>F292+F293+F294+F295+F296+F297+F298</f>
        <v>40090.42</v>
      </c>
      <c r="G291" s="42">
        <f>G292+G293+G294+G295+G296+G297+G298</f>
        <v>8000</v>
      </c>
      <c r="H291" s="97">
        <f>H292+H293+H294+H295+H296+H297+H298</f>
        <v>0</v>
      </c>
      <c r="I291" s="97">
        <v>0</v>
      </c>
    </row>
    <row r="292" spans="1:62" ht="15" customHeight="1" x14ac:dyDescent="0.25">
      <c r="A292" s="26">
        <v>711001</v>
      </c>
      <c r="B292" s="26" t="s">
        <v>174</v>
      </c>
      <c r="C292" s="32">
        <v>1500</v>
      </c>
      <c r="D292" s="124">
        <v>0</v>
      </c>
      <c r="E292" s="32">
        <v>1000</v>
      </c>
      <c r="F292" s="32">
        <v>0</v>
      </c>
      <c r="G292" s="32">
        <v>0</v>
      </c>
      <c r="H292" s="96">
        <v>0</v>
      </c>
      <c r="I292" s="96">
        <v>0</v>
      </c>
    </row>
    <row r="293" spans="1:62" ht="15" customHeight="1" x14ac:dyDescent="0.25">
      <c r="A293" s="26">
        <v>717001</v>
      </c>
      <c r="B293" s="26" t="s">
        <v>181</v>
      </c>
      <c r="C293" s="32">
        <v>14000</v>
      </c>
      <c r="D293" s="124">
        <v>0</v>
      </c>
      <c r="E293" s="32">
        <v>39516</v>
      </c>
      <c r="F293" s="32">
        <v>39290.42</v>
      </c>
      <c r="G293" s="32">
        <v>0</v>
      </c>
      <c r="H293" s="96">
        <v>0</v>
      </c>
      <c r="I293" s="96">
        <v>0</v>
      </c>
    </row>
    <row r="294" spans="1:62" ht="15" customHeight="1" x14ac:dyDescent="0.25">
      <c r="A294" s="26">
        <v>717001</v>
      </c>
      <c r="B294" s="26" t="s">
        <v>182</v>
      </c>
      <c r="C294" s="32">
        <v>0</v>
      </c>
      <c r="D294" s="124">
        <v>0</v>
      </c>
      <c r="E294" s="32">
        <v>0</v>
      </c>
      <c r="F294" s="32">
        <v>0</v>
      </c>
      <c r="G294" s="32">
        <v>0</v>
      </c>
      <c r="H294" s="96">
        <v>0</v>
      </c>
      <c r="I294" s="96">
        <v>0</v>
      </c>
    </row>
    <row r="295" spans="1:62" ht="15" customHeight="1" x14ac:dyDescent="0.25">
      <c r="A295" s="26">
        <v>717001</v>
      </c>
      <c r="B295" s="26" t="s">
        <v>241</v>
      </c>
      <c r="C295" s="32">
        <v>50000</v>
      </c>
      <c r="D295" s="124">
        <v>57220</v>
      </c>
      <c r="E295" s="32">
        <v>0</v>
      </c>
      <c r="F295" s="32">
        <v>0</v>
      </c>
      <c r="G295" s="32">
        <v>0</v>
      </c>
      <c r="H295" s="96">
        <v>0</v>
      </c>
      <c r="I295" s="96">
        <v>0</v>
      </c>
    </row>
    <row r="296" spans="1:62" ht="15" customHeight="1" x14ac:dyDescent="0.25">
      <c r="A296" s="26">
        <v>717001</v>
      </c>
      <c r="B296" s="26" t="s">
        <v>274</v>
      </c>
      <c r="C296" s="32">
        <v>0</v>
      </c>
      <c r="D296" s="124">
        <v>0</v>
      </c>
      <c r="E296" s="32">
        <v>0</v>
      </c>
      <c r="F296" s="32">
        <v>0</v>
      </c>
      <c r="G296" s="32">
        <v>0</v>
      </c>
      <c r="H296" s="96">
        <v>0</v>
      </c>
      <c r="I296" s="96">
        <v>0</v>
      </c>
    </row>
    <row r="297" spans="1:62" ht="15" customHeight="1" x14ac:dyDescent="0.25">
      <c r="A297" s="26">
        <v>717001</v>
      </c>
      <c r="B297" s="26" t="s">
        <v>266</v>
      </c>
      <c r="C297" s="32">
        <v>0</v>
      </c>
      <c r="D297" s="124">
        <v>0</v>
      </c>
      <c r="E297" s="32">
        <v>0</v>
      </c>
      <c r="F297" s="32">
        <v>0</v>
      </c>
      <c r="G297" s="32">
        <v>0</v>
      </c>
      <c r="H297" s="96">
        <v>0</v>
      </c>
      <c r="I297" s="96" t="s">
        <v>305</v>
      </c>
    </row>
    <row r="298" spans="1:62" ht="15" customHeight="1" x14ac:dyDescent="0.25">
      <c r="A298" s="32">
        <v>716</v>
      </c>
      <c r="B298" s="40" t="s">
        <v>120</v>
      </c>
      <c r="C298" s="32">
        <v>0</v>
      </c>
      <c r="D298" s="124">
        <v>3180</v>
      </c>
      <c r="E298" s="32">
        <v>0</v>
      </c>
      <c r="F298" s="32">
        <v>800</v>
      </c>
      <c r="G298" s="32">
        <v>8000</v>
      </c>
      <c r="H298" s="96">
        <v>0</v>
      </c>
      <c r="I298" s="96">
        <v>0</v>
      </c>
    </row>
    <row r="299" spans="1:62" ht="22.5" customHeight="1" x14ac:dyDescent="0.25">
      <c r="A299" s="44" t="s">
        <v>262</v>
      </c>
      <c r="B299" s="41" t="s">
        <v>90</v>
      </c>
      <c r="C299" s="129">
        <v>50000</v>
      </c>
      <c r="D299" s="132">
        <v>0</v>
      </c>
      <c r="E299" s="129">
        <f>E300+E301</f>
        <v>30000</v>
      </c>
      <c r="F299" s="42">
        <f>F300+F301</f>
        <v>32284.58</v>
      </c>
      <c r="G299" s="129">
        <v>0</v>
      </c>
      <c r="H299" s="130">
        <v>0</v>
      </c>
      <c r="I299" s="130">
        <v>0</v>
      </c>
    </row>
    <row r="300" spans="1:62" ht="15" customHeight="1" x14ac:dyDescent="0.25">
      <c r="A300" s="32">
        <v>716</v>
      </c>
      <c r="B300" s="40" t="s">
        <v>120</v>
      </c>
      <c r="C300" s="53">
        <v>0</v>
      </c>
      <c r="D300" s="139">
        <v>0</v>
      </c>
      <c r="E300" s="53">
        <v>0</v>
      </c>
      <c r="F300" s="53">
        <v>800</v>
      </c>
      <c r="G300" s="53"/>
      <c r="H300" s="98"/>
      <c r="I300" s="98"/>
    </row>
    <row r="301" spans="1:62" ht="15" customHeight="1" x14ac:dyDescent="0.25">
      <c r="A301" s="26">
        <v>717001</v>
      </c>
      <c r="B301" s="26" t="s">
        <v>259</v>
      </c>
      <c r="C301" s="32">
        <v>0</v>
      </c>
      <c r="D301" s="124">
        <v>0</v>
      </c>
      <c r="E301" s="32">
        <v>30000</v>
      </c>
      <c r="F301" s="32">
        <v>31484.58</v>
      </c>
      <c r="G301" s="32">
        <v>0</v>
      </c>
      <c r="H301" s="96"/>
      <c r="I301" s="73"/>
    </row>
    <row r="302" spans="1:62" s="133" customFormat="1" ht="21.75" customHeight="1" x14ac:dyDescent="0.25">
      <c r="A302" s="44" t="s">
        <v>194</v>
      </c>
      <c r="B302" s="41" t="s">
        <v>82</v>
      </c>
      <c r="C302" s="129">
        <v>2500</v>
      </c>
      <c r="D302" s="42">
        <f>D303+D304+D305</f>
        <v>58497.45</v>
      </c>
      <c r="E302" s="42">
        <f>E303+E304+E305</f>
        <v>0</v>
      </c>
      <c r="F302" s="129">
        <f>F303+F304+F305</f>
        <v>800</v>
      </c>
      <c r="G302" s="42">
        <v>57080</v>
      </c>
      <c r="H302" s="130">
        <v>0</v>
      </c>
      <c r="I302" s="42">
        <v>0</v>
      </c>
      <c r="J302" s="138"/>
      <c r="K302" s="138"/>
      <c r="L302" s="138"/>
      <c r="M302" s="138"/>
      <c r="N302" s="138"/>
      <c r="O302" s="138"/>
      <c r="P302" s="138"/>
      <c r="Q302" s="138"/>
      <c r="R302" s="138"/>
      <c r="S302" s="138"/>
      <c r="T302" s="138"/>
      <c r="U302" s="138"/>
      <c r="V302" s="138"/>
      <c r="W302" s="138"/>
      <c r="X302" s="138"/>
      <c r="Y302" s="138"/>
      <c r="Z302" s="138"/>
      <c r="AA302" s="138"/>
      <c r="AB302" s="138"/>
      <c r="AC302" s="138"/>
      <c r="AD302" s="138"/>
      <c r="AE302" s="138"/>
      <c r="AF302" s="138"/>
      <c r="AG302" s="138"/>
      <c r="AH302" s="138"/>
      <c r="AI302" s="138"/>
      <c r="AJ302" s="138"/>
      <c r="AK302" s="138"/>
      <c r="AL302" s="138"/>
      <c r="AM302" s="138"/>
      <c r="AN302" s="138"/>
      <c r="AO302" s="138"/>
      <c r="AP302" s="138"/>
      <c r="AQ302" s="138"/>
      <c r="AR302" s="138"/>
      <c r="AS302" s="138"/>
      <c r="AT302" s="138"/>
      <c r="AU302" s="138"/>
      <c r="AV302" s="138"/>
      <c r="AW302" s="138"/>
      <c r="AX302" s="138"/>
      <c r="AY302" s="138"/>
      <c r="AZ302" s="138"/>
      <c r="BA302" s="138"/>
      <c r="BB302" s="138"/>
      <c r="BC302" s="138"/>
      <c r="BD302" s="138"/>
      <c r="BE302" s="138"/>
      <c r="BF302" s="138"/>
      <c r="BG302" s="138"/>
      <c r="BH302" s="138"/>
      <c r="BI302" s="138"/>
      <c r="BJ302" s="138"/>
    </row>
    <row r="303" spans="1:62" ht="15" customHeight="1" x14ac:dyDescent="0.25">
      <c r="A303" s="26">
        <v>717001</v>
      </c>
      <c r="B303" s="26" t="s">
        <v>260</v>
      </c>
      <c r="C303" s="32">
        <v>0</v>
      </c>
      <c r="D303" s="32">
        <v>30497.45</v>
      </c>
      <c r="E303" s="32">
        <v>0</v>
      </c>
      <c r="F303" s="32">
        <v>0</v>
      </c>
      <c r="G303" s="32"/>
      <c r="H303" s="96"/>
      <c r="I303" s="72"/>
    </row>
    <row r="304" spans="1:62" ht="15" customHeight="1" x14ac:dyDescent="0.25">
      <c r="A304" s="26">
        <v>717001</v>
      </c>
      <c r="B304" s="26" t="s">
        <v>273</v>
      </c>
      <c r="C304" s="32">
        <v>0</v>
      </c>
      <c r="D304" s="32">
        <v>25500</v>
      </c>
      <c r="E304" s="32">
        <v>0</v>
      </c>
      <c r="F304" s="32">
        <v>0</v>
      </c>
      <c r="G304" s="26">
        <v>57080</v>
      </c>
      <c r="H304" s="114">
        <v>0</v>
      </c>
      <c r="I304" s="32"/>
    </row>
    <row r="305" spans="1:93" ht="15" customHeight="1" x14ac:dyDescent="0.25">
      <c r="A305" s="32">
        <v>716</v>
      </c>
      <c r="B305" s="40" t="s">
        <v>120</v>
      </c>
      <c r="C305" s="26">
        <v>2500</v>
      </c>
      <c r="D305" s="26">
        <v>2500</v>
      </c>
      <c r="E305" s="26">
        <v>0</v>
      </c>
      <c r="F305" s="26">
        <v>800</v>
      </c>
      <c r="G305" s="26">
        <v>0</v>
      </c>
      <c r="H305" s="114">
        <v>0</v>
      </c>
      <c r="I305" s="32"/>
    </row>
    <row r="306" spans="1:93" ht="15" customHeight="1" x14ac:dyDescent="0.25">
      <c r="A306" s="42" t="s">
        <v>196</v>
      </c>
      <c r="B306" s="134" t="s">
        <v>67</v>
      </c>
      <c r="C306" s="41">
        <v>3200</v>
      </c>
      <c r="D306" s="41">
        <v>0</v>
      </c>
      <c r="E306" s="41">
        <v>0</v>
      </c>
      <c r="F306" s="41">
        <v>0</v>
      </c>
      <c r="G306" s="41">
        <v>0</v>
      </c>
      <c r="H306" s="135">
        <v>0</v>
      </c>
      <c r="I306" s="129">
        <v>0</v>
      </c>
    </row>
    <row r="307" spans="1:93" ht="15" customHeight="1" x14ac:dyDescent="0.25">
      <c r="A307" s="32">
        <v>713004</v>
      </c>
      <c r="B307" s="40" t="s">
        <v>201</v>
      </c>
      <c r="C307" s="26">
        <v>3200</v>
      </c>
      <c r="D307" s="26">
        <v>0</v>
      </c>
      <c r="E307" s="26">
        <v>0</v>
      </c>
      <c r="F307" s="26">
        <v>0</v>
      </c>
      <c r="G307" s="26">
        <v>0</v>
      </c>
      <c r="H307" s="114">
        <v>0</v>
      </c>
      <c r="I307" s="32"/>
    </row>
    <row r="308" spans="1:93" s="133" customFormat="1" ht="19.899999999999999" customHeight="1" x14ac:dyDescent="0.25">
      <c r="A308" s="42" t="s">
        <v>292</v>
      </c>
      <c r="B308" s="134" t="s">
        <v>293</v>
      </c>
      <c r="C308" s="41"/>
      <c r="D308" s="41">
        <v>22341.599999999999</v>
      </c>
      <c r="E308" s="41">
        <f>E309+E310</f>
        <v>17460</v>
      </c>
      <c r="F308" s="41">
        <f>F309+F310</f>
        <v>2400</v>
      </c>
      <c r="G308" s="48">
        <v>20000</v>
      </c>
      <c r="H308" s="136"/>
      <c r="I308" s="129">
        <v>0</v>
      </c>
      <c r="J308" s="138"/>
      <c r="K308" s="138"/>
      <c r="L308" s="138"/>
      <c r="M308" s="138"/>
      <c r="N308" s="138"/>
      <c r="O308" s="138"/>
      <c r="P308" s="138"/>
      <c r="Q308" s="138"/>
      <c r="R308" s="138"/>
      <c r="S308" s="138"/>
      <c r="T308" s="138"/>
      <c r="U308" s="138"/>
      <c r="V308" s="138"/>
      <c r="W308" s="138"/>
      <c r="X308" s="138"/>
      <c r="Y308" s="138"/>
      <c r="Z308" s="138"/>
      <c r="AA308" s="138"/>
      <c r="AB308" s="138"/>
      <c r="AC308" s="138"/>
      <c r="AD308" s="138"/>
      <c r="AE308" s="138"/>
      <c r="AF308" s="138"/>
      <c r="AG308" s="138"/>
      <c r="AH308" s="138"/>
      <c r="AI308" s="138"/>
      <c r="AJ308" s="138"/>
      <c r="AK308" s="138"/>
      <c r="AL308" s="138"/>
      <c r="AM308" s="138"/>
      <c r="AN308" s="138"/>
      <c r="AO308" s="138"/>
      <c r="AP308" s="138"/>
      <c r="AQ308" s="138"/>
      <c r="AR308" s="138"/>
      <c r="AS308" s="138"/>
      <c r="AT308" s="138"/>
      <c r="AU308" s="138"/>
      <c r="AV308" s="138"/>
      <c r="AW308" s="138"/>
      <c r="AX308" s="138"/>
      <c r="AY308" s="138"/>
      <c r="AZ308" s="138"/>
      <c r="BA308" s="138"/>
      <c r="BB308" s="138"/>
      <c r="BC308" s="138"/>
      <c r="BD308" s="138"/>
      <c r="BE308" s="138"/>
      <c r="BF308" s="138"/>
      <c r="BG308" s="138"/>
      <c r="BH308" s="138"/>
      <c r="BI308" s="138"/>
      <c r="BJ308" s="138"/>
      <c r="BK308" s="138"/>
      <c r="BL308" s="138"/>
      <c r="BM308" s="138"/>
      <c r="BN308" s="138"/>
      <c r="BO308" s="138"/>
      <c r="BP308" s="138"/>
      <c r="BQ308" s="138"/>
      <c r="BR308" s="138"/>
      <c r="BS308" s="138"/>
      <c r="BT308" s="138"/>
      <c r="BU308" s="138"/>
      <c r="BV308" s="138"/>
      <c r="BW308" s="138"/>
      <c r="BX308" s="138"/>
      <c r="BY308" s="138"/>
      <c r="BZ308" s="138"/>
      <c r="CA308" s="138"/>
      <c r="CB308" s="138"/>
      <c r="CC308" s="138"/>
      <c r="CD308" s="138"/>
      <c r="CE308" s="138"/>
      <c r="CF308" s="138"/>
      <c r="CG308" s="138"/>
      <c r="CH308" s="138"/>
      <c r="CI308" s="138"/>
      <c r="CJ308" s="138"/>
      <c r="CK308" s="138"/>
      <c r="CL308" s="138"/>
      <c r="CM308" s="138"/>
      <c r="CN308" s="138"/>
      <c r="CO308" s="138"/>
    </row>
    <row r="309" spans="1:93" ht="15" customHeight="1" x14ac:dyDescent="0.25">
      <c r="A309" s="26">
        <v>711005</v>
      </c>
      <c r="B309" s="26" t="s">
        <v>249</v>
      </c>
      <c r="C309" s="32">
        <v>18020</v>
      </c>
      <c r="D309" s="32">
        <v>19200</v>
      </c>
      <c r="E309" s="32">
        <v>17460</v>
      </c>
      <c r="F309" s="32">
        <v>2400</v>
      </c>
      <c r="G309" s="32">
        <v>20000</v>
      </c>
      <c r="H309" s="96">
        <v>0</v>
      </c>
      <c r="I309" s="32"/>
    </row>
    <row r="310" spans="1:93" ht="15" customHeight="1" x14ac:dyDescent="0.25">
      <c r="A310" s="32">
        <v>713004</v>
      </c>
      <c r="B310" s="40" t="s">
        <v>298</v>
      </c>
      <c r="C310" s="26">
        <v>0</v>
      </c>
      <c r="D310" s="26">
        <v>3141.6</v>
      </c>
      <c r="E310" s="26">
        <v>0</v>
      </c>
      <c r="F310" s="26">
        <v>0</v>
      </c>
      <c r="G310" s="26">
        <v>0</v>
      </c>
      <c r="H310" s="114">
        <v>0</v>
      </c>
      <c r="I310" s="32">
        <v>0</v>
      </c>
    </row>
    <row r="311" spans="1:93" ht="15" customHeight="1" x14ac:dyDescent="0.25">
      <c r="A311" s="134" t="s">
        <v>212</v>
      </c>
      <c r="B311" s="41" t="s">
        <v>172</v>
      </c>
      <c r="C311" s="41">
        <v>5000</v>
      </c>
      <c r="D311" s="41">
        <v>0</v>
      </c>
      <c r="E311" s="41">
        <v>0</v>
      </c>
      <c r="F311" s="41">
        <v>0</v>
      </c>
      <c r="G311" s="41">
        <v>0</v>
      </c>
      <c r="H311" s="135">
        <v>0</v>
      </c>
      <c r="I311" s="129">
        <v>0</v>
      </c>
    </row>
    <row r="312" spans="1:93" ht="15" customHeight="1" x14ac:dyDescent="0.25">
      <c r="A312" s="32">
        <v>717002</v>
      </c>
      <c r="B312" s="40" t="s">
        <v>173</v>
      </c>
      <c r="C312" s="26">
        <v>5000</v>
      </c>
      <c r="D312" s="26">
        <v>0</v>
      </c>
      <c r="E312" s="26">
        <v>0</v>
      </c>
      <c r="F312" s="26">
        <v>0</v>
      </c>
      <c r="G312" s="26">
        <v>0</v>
      </c>
      <c r="H312" s="114">
        <v>0</v>
      </c>
      <c r="I312" s="26"/>
    </row>
    <row r="313" spans="1:93" ht="24" customHeight="1" x14ac:dyDescent="0.25">
      <c r="A313" s="137" t="s">
        <v>214</v>
      </c>
      <c r="B313" s="42" t="s">
        <v>93</v>
      </c>
      <c r="C313" s="41">
        <v>2522</v>
      </c>
      <c r="D313" s="41">
        <f>D314+D315+D316</f>
        <v>17041.490000000002</v>
      </c>
      <c r="E313" s="41">
        <f>E314+E315+E316</f>
        <v>24000</v>
      </c>
      <c r="F313" s="41">
        <f>F314+F315+F316</f>
        <v>193607.7</v>
      </c>
      <c r="G313" s="41">
        <v>43463.6</v>
      </c>
      <c r="H313" s="135">
        <v>0</v>
      </c>
      <c r="I313" s="41">
        <v>0</v>
      </c>
    </row>
    <row r="314" spans="1:93" ht="15" customHeight="1" x14ac:dyDescent="0.25">
      <c r="A314" s="32">
        <v>717001</v>
      </c>
      <c r="B314" s="32" t="s">
        <v>257</v>
      </c>
      <c r="C314" s="26">
        <v>2522</v>
      </c>
      <c r="D314" s="25">
        <v>0</v>
      </c>
      <c r="E314" s="26">
        <v>24000</v>
      </c>
      <c r="F314" s="26">
        <v>0</v>
      </c>
      <c r="G314" s="25"/>
      <c r="H314" s="119"/>
      <c r="I314" s="26">
        <v>0</v>
      </c>
    </row>
    <row r="315" spans="1:93" ht="15" customHeight="1" x14ac:dyDescent="0.25">
      <c r="A315" s="26">
        <v>717001</v>
      </c>
      <c r="B315" s="32" t="s">
        <v>200</v>
      </c>
      <c r="C315" s="26">
        <v>0</v>
      </c>
      <c r="D315" s="26">
        <v>16931.490000000002</v>
      </c>
      <c r="E315" s="26">
        <v>0</v>
      </c>
      <c r="F315" s="26">
        <v>193607.7</v>
      </c>
      <c r="G315" s="26">
        <v>43463.6</v>
      </c>
      <c r="H315" s="114">
        <v>0</v>
      </c>
      <c r="I315" s="26"/>
    </row>
    <row r="316" spans="1:93" ht="15" customHeight="1" x14ac:dyDescent="0.25">
      <c r="A316" s="26">
        <v>716</v>
      </c>
      <c r="B316" s="32" t="s">
        <v>120</v>
      </c>
      <c r="C316" s="26"/>
      <c r="D316" s="26">
        <v>110</v>
      </c>
      <c r="E316" s="26"/>
      <c r="F316" s="26"/>
      <c r="G316" s="26"/>
      <c r="H316" s="114"/>
      <c r="I316" s="26">
        <v>0</v>
      </c>
    </row>
    <row r="317" spans="1:93" ht="15" customHeight="1" x14ac:dyDescent="0.25">
      <c r="A317" s="137" t="s">
        <v>263</v>
      </c>
      <c r="B317" s="42" t="s">
        <v>265</v>
      </c>
      <c r="C317" s="48">
        <v>0</v>
      </c>
      <c r="D317" s="41">
        <v>10680</v>
      </c>
      <c r="E317" s="41">
        <v>0</v>
      </c>
      <c r="F317" s="48">
        <v>0</v>
      </c>
      <c r="G317" s="48">
        <v>0</v>
      </c>
      <c r="H317" s="136">
        <v>0</v>
      </c>
      <c r="I317" s="48">
        <v>0</v>
      </c>
    </row>
    <row r="318" spans="1:93" ht="15" customHeight="1" x14ac:dyDescent="0.25">
      <c r="A318" s="32">
        <v>713004</v>
      </c>
      <c r="B318" s="32" t="s">
        <v>264</v>
      </c>
      <c r="C318" s="26">
        <v>0</v>
      </c>
      <c r="D318" s="26">
        <v>10680</v>
      </c>
      <c r="E318" s="26">
        <v>0</v>
      </c>
      <c r="F318" s="26">
        <v>0</v>
      </c>
      <c r="G318" s="26">
        <v>0</v>
      </c>
      <c r="H318" s="114">
        <v>0</v>
      </c>
      <c r="I318" s="26">
        <v>0</v>
      </c>
    </row>
    <row r="319" spans="1:93" ht="21.75" customHeight="1" x14ac:dyDescent="0.25">
      <c r="A319" s="95" t="s">
        <v>209</v>
      </c>
      <c r="B319" s="50" t="s">
        <v>121</v>
      </c>
      <c r="C319" s="94">
        <f>C320</f>
        <v>20528.13</v>
      </c>
      <c r="D319" s="94">
        <v>20417</v>
      </c>
      <c r="E319" s="94">
        <f>E320</f>
        <v>20417</v>
      </c>
      <c r="F319" s="94">
        <v>20417</v>
      </c>
      <c r="G319" s="94">
        <v>20417</v>
      </c>
      <c r="H319" s="120">
        <v>20417</v>
      </c>
      <c r="I319" s="94">
        <v>20417</v>
      </c>
    </row>
    <row r="320" spans="1:93" ht="15" customHeight="1" x14ac:dyDescent="0.25">
      <c r="A320" s="26">
        <v>821005</v>
      </c>
      <c r="B320" s="37" t="s">
        <v>122</v>
      </c>
      <c r="C320" s="33">
        <v>20528.13</v>
      </c>
      <c r="D320" s="33">
        <v>20417</v>
      </c>
      <c r="E320" s="33">
        <v>20417</v>
      </c>
      <c r="F320" s="33">
        <v>20417</v>
      </c>
      <c r="G320" s="33">
        <v>20417</v>
      </c>
      <c r="H320" s="121">
        <v>20417</v>
      </c>
      <c r="I320" s="121">
        <v>20417</v>
      </c>
    </row>
    <row r="321" spans="1:9" ht="31.5" customHeight="1" x14ac:dyDescent="0.25">
      <c r="A321" s="145" t="s">
        <v>123</v>
      </c>
      <c r="B321" s="146"/>
      <c r="C321" s="85">
        <f>C319+C285+C284</f>
        <v>1072116.0799999998</v>
      </c>
      <c r="D321" s="85">
        <f>D319+D285+D284</f>
        <v>1217089.9800000002</v>
      </c>
      <c r="E321" s="85">
        <f>E284+E285+E319</f>
        <v>1126412.6299999999</v>
      </c>
      <c r="F321" s="85">
        <f>F319+F285+F284</f>
        <v>1375097.23</v>
      </c>
      <c r="G321" s="85">
        <f>G319+G285+G284</f>
        <v>1179251.23</v>
      </c>
      <c r="H321" s="122">
        <f>H319+H285+H284</f>
        <v>1077084.6299999999</v>
      </c>
      <c r="I321" s="144">
        <f>I319+I285+I284</f>
        <v>1077084.6299999999</v>
      </c>
    </row>
    <row r="323" spans="1:9" ht="15" customHeight="1" x14ac:dyDescent="0.25">
      <c r="B323" s="2" t="s">
        <v>184</v>
      </c>
    </row>
    <row r="324" spans="1:9" ht="15" customHeight="1" x14ac:dyDescent="0.25">
      <c r="B324" s="2" t="s">
        <v>311</v>
      </c>
    </row>
    <row r="325" spans="1:9" ht="15" customHeight="1" x14ac:dyDescent="0.25">
      <c r="B325" s="2" t="s">
        <v>312</v>
      </c>
    </row>
    <row r="326" spans="1:9" ht="15" customHeight="1" x14ac:dyDescent="0.25">
      <c r="F326" s="2" t="s">
        <v>219</v>
      </c>
    </row>
  </sheetData>
  <mergeCells count="7">
    <mergeCell ref="A321:B321"/>
    <mergeCell ref="A1:B2"/>
    <mergeCell ref="A3:B3"/>
    <mergeCell ref="A36:A55"/>
    <mergeCell ref="A56:B56"/>
    <mergeCell ref="A70:B70"/>
    <mergeCell ref="A72:B7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DigiPro</cp:lastModifiedBy>
  <cp:lastPrinted>2018-11-28T07:22:18Z</cp:lastPrinted>
  <dcterms:created xsi:type="dcterms:W3CDTF">2013-11-22T13:15:32Z</dcterms:created>
  <dcterms:modified xsi:type="dcterms:W3CDTF">2019-06-06T12:07:22Z</dcterms:modified>
</cp:coreProperties>
</file>