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4\Documents\"/>
    </mc:Choice>
  </mc:AlternateContent>
  <xr:revisionPtr revIDLastSave="0" documentId="13_ncr:1_{EE93C168-DFF8-49C6-802F-0517C7B73747}" xr6:coauthVersionLast="45" xr6:coauthVersionMax="45" xr10:uidLastSave="{00000000-0000-0000-0000-000000000000}"/>
  <bookViews>
    <workbookView xWindow="0" yWindow="600" windowWidth="28800" windowHeight="15600" xr2:uid="{00000000-000D-0000-FFFF-FFFF00000000}"/>
  </bookViews>
  <sheets>
    <sheet name="Hárok1" sheetId="1" r:id="rId1"/>
    <sheet name="Hárok2" sheetId="2" r:id="rId2"/>
    <sheet name="Hárok3" sheetId="3" r:id="rId3"/>
  </sheets>
  <calcPr calcId="181029"/>
</workbook>
</file>

<file path=xl/calcChain.xml><?xml version="1.0" encoding="utf-8"?>
<calcChain xmlns="http://schemas.openxmlformats.org/spreadsheetml/2006/main">
  <c r="F250" i="1" l="1"/>
  <c r="F80" i="1"/>
  <c r="F328" i="1"/>
  <c r="F301" i="1"/>
  <c r="F264" i="1"/>
  <c r="F101" i="1"/>
  <c r="G91" i="1"/>
  <c r="F91" i="1"/>
  <c r="I377" i="1" l="1"/>
  <c r="G345" i="1" l="1"/>
  <c r="H71" i="1" l="1"/>
  <c r="F217" i="1"/>
  <c r="F178" i="1"/>
  <c r="F329" i="1" s="1"/>
  <c r="F379" i="1" s="1"/>
  <c r="D178" i="1"/>
  <c r="E264" i="1" l="1"/>
  <c r="D328" i="1" l="1"/>
  <c r="D329" i="1" l="1"/>
  <c r="D379" i="1" s="1"/>
  <c r="I101" i="1" l="1"/>
  <c r="H101" i="1"/>
  <c r="G101" i="1"/>
  <c r="E101" i="1"/>
  <c r="C101" i="1"/>
  <c r="D101" i="1"/>
  <c r="D332" i="1"/>
  <c r="D337" i="1"/>
  <c r="D350" i="1"/>
  <c r="D360" i="1"/>
  <c r="D371" i="1"/>
  <c r="D366" i="1" l="1"/>
  <c r="D330" i="1" s="1"/>
  <c r="D304" i="1" l="1"/>
  <c r="D295" i="1"/>
  <c r="D264" i="1"/>
  <c r="I264" i="1" l="1"/>
  <c r="H264" i="1"/>
  <c r="D255" i="1"/>
  <c r="D251" i="1"/>
  <c r="D250" i="1" l="1"/>
  <c r="C241" i="1"/>
  <c r="D241" i="1"/>
  <c r="D231" i="1"/>
  <c r="D222" i="1" l="1"/>
  <c r="F222" i="1"/>
  <c r="D217" i="1" l="1"/>
  <c r="F371" i="1" l="1"/>
  <c r="G366" i="1"/>
  <c r="F366" i="1"/>
  <c r="F360" i="1"/>
  <c r="F355" i="1"/>
  <c r="F231" i="1"/>
  <c r="F241" i="1"/>
  <c r="F255" i="1"/>
  <c r="F330" i="1" l="1"/>
  <c r="F295" i="1" l="1"/>
  <c r="F251" i="1" l="1"/>
  <c r="F161" i="1" l="1"/>
  <c r="F198" i="1"/>
  <c r="F187" i="1"/>
  <c r="F183" i="1"/>
  <c r="F145" i="1"/>
  <c r="F158" i="1"/>
  <c r="F87" i="1" l="1"/>
  <c r="F37" i="1" l="1"/>
  <c r="F20" i="1" l="1"/>
  <c r="F66" i="1" s="1"/>
  <c r="F71" i="1"/>
  <c r="F83" i="1" l="1"/>
  <c r="D198" i="1"/>
  <c r="D187" i="1"/>
  <c r="C187" i="1"/>
  <c r="D183" i="1"/>
  <c r="D161" i="1"/>
  <c r="D145" i="1"/>
  <c r="D91" i="1"/>
  <c r="D87" i="1"/>
  <c r="D78" i="1" l="1"/>
  <c r="D71" i="1"/>
  <c r="D14" i="1"/>
  <c r="D7" i="1"/>
  <c r="D11" i="1"/>
  <c r="D17" i="1"/>
  <c r="D20" i="1"/>
  <c r="D29" i="1"/>
  <c r="D37" i="1"/>
  <c r="D66" i="1" l="1"/>
  <c r="D83" i="1" s="1"/>
  <c r="E255" i="1"/>
  <c r="E330" i="1"/>
  <c r="E217" i="1"/>
  <c r="E328" i="1"/>
  <c r="E251" i="1" l="1"/>
  <c r="E250" i="1" s="1"/>
  <c r="E329" i="1" s="1"/>
  <c r="E241" i="1"/>
  <c r="E231" i="1"/>
  <c r="E222" i="1"/>
  <c r="E187" i="1"/>
  <c r="E183" i="1"/>
  <c r="E178" i="1"/>
  <c r="E161" i="1"/>
  <c r="E145" i="1"/>
  <c r="E141" i="1"/>
  <c r="E91" i="1"/>
  <c r="E87" i="1"/>
  <c r="E71" i="1"/>
  <c r="E11" i="1"/>
  <c r="E14" i="1"/>
  <c r="E17" i="1"/>
  <c r="E20" i="1"/>
  <c r="E29" i="1"/>
  <c r="E37" i="1"/>
  <c r="E379" i="1" l="1"/>
  <c r="G328" i="1"/>
  <c r="H328" i="1"/>
  <c r="I328" i="1"/>
  <c r="C328" i="1"/>
  <c r="C307" i="1"/>
  <c r="C304" i="1"/>
  <c r="C295" i="1"/>
  <c r="C264" i="1"/>
  <c r="C255" i="1"/>
  <c r="G251" i="1"/>
  <c r="H251" i="1"/>
  <c r="I251" i="1"/>
  <c r="C251" i="1"/>
  <c r="C238" i="1"/>
  <c r="C231" i="1"/>
  <c r="C229" i="1"/>
  <c r="C222" i="1"/>
  <c r="C217" i="1"/>
  <c r="C198" i="1"/>
  <c r="G183" i="1"/>
  <c r="H183" i="1"/>
  <c r="I183" i="1"/>
  <c r="C183" i="1"/>
  <c r="G178" i="1"/>
  <c r="H178" i="1"/>
  <c r="I178" i="1"/>
  <c r="C178" i="1"/>
  <c r="C161" i="1"/>
  <c r="C156" i="1"/>
  <c r="G145" i="1"/>
  <c r="H145" i="1"/>
  <c r="I145" i="1"/>
  <c r="C145" i="1"/>
  <c r="C141" i="1"/>
  <c r="C91" i="1"/>
  <c r="C87" i="1"/>
  <c r="C250" i="1" l="1"/>
  <c r="C329" i="1" s="1"/>
  <c r="I307" i="1" l="1"/>
  <c r="H307" i="1"/>
  <c r="G307" i="1"/>
  <c r="G198" i="1"/>
  <c r="C5" i="1" l="1"/>
  <c r="I161" i="1" l="1"/>
  <c r="I187" i="1"/>
  <c r="H187" i="1"/>
  <c r="G187" i="1"/>
  <c r="I198" i="1"/>
  <c r="H198" i="1"/>
  <c r="I255" i="1"/>
  <c r="H255" i="1"/>
  <c r="I141" i="1"/>
  <c r="H141" i="1"/>
  <c r="G141" i="1"/>
  <c r="I29" i="1"/>
  <c r="H29" i="1"/>
  <c r="G29" i="1"/>
  <c r="I371" i="1" l="1"/>
  <c r="I217" i="1" l="1"/>
  <c r="H217" i="1"/>
  <c r="G217" i="1"/>
  <c r="I222" i="1"/>
  <c r="H222" i="1"/>
  <c r="G222" i="1"/>
  <c r="I37" i="1"/>
  <c r="H37" i="1"/>
  <c r="G37" i="1"/>
  <c r="I78" i="1"/>
  <c r="G78" i="1"/>
  <c r="I71" i="1"/>
  <c r="G71" i="1"/>
  <c r="I231" i="1" l="1"/>
  <c r="H231" i="1"/>
  <c r="G231" i="1"/>
  <c r="I241" i="1"/>
  <c r="H241" i="1"/>
  <c r="G241" i="1"/>
  <c r="G264" i="1"/>
  <c r="G255" i="1"/>
  <c r="I355" i="1"/>
  <c r="I366" i="1"/>
  <c r="I364" i="1"/>
  <c r="I360" i="1"/>
  <c r="I350" i="1"/>
  <c r="I345" i="1"/>
  <c r="I335" i="1"/>
  <c r="H335" i="1"/>
  <c r="G335" i="1"/>
  <c r="I332" i="1"/>
  <c r="H332" i="1"/>
  <c r="G332" i="1"/>
  <c r="I337" i="1"/>
  <c r="G250" i="1" l="1"/>
  <c r="H250" i="1"/>
  <c r="I250" i="1"/>
  <c r="I330" i="1"/>
  <c r="I26" i="1"/>
  <c r="H26" i="1"/>
  <c r="G26" i="1"/>
  <c r="I20" i="1"/>
  <c r="H20" i="1"/>
  <c r="G20" i="1"/>
  <c r="I17" i="1"/>
  <c r="H17" i="1"/>
  <c r="G17" i="1"/>
  <c r="I14" i="1"/>
  <c r="H14" i="1"/>
  <c r="G14" i="1"/>
  <c r="I11" i="1"/>
  <c r="H11" i="1"/>
  <c r="H66" i="1" s="1"/>
  <c r="G11" i="1"/>
  <c r="I7" i="1"/>
  <c r="H7" i="1"/>
  <c r="G7" i="1"/>
  <c r="I87" i="1"/>
  <c r="H87" i="1"/>
  <c r="G87" i="1"/>
  <c r="H91" i="1"/>
  <c r="I91" i="1"/>
  <c r="I329" i="1" l="1"/>
  <c r="I379" i="1" s="1"/>
  <c r="G161" i="1"/>
  <c r="G329" i="1" s="1"/>
  <c r="H161" i="1"/>
  <c r="H329" i="1" s="1"/>
  <c r="H371" i="1"/>
  <c r="H366" i="1"/>
  <c r="H364" i="1"/>
  <c r="H355" i="1"/>
  <c r="H350" i="1"/>
  <c r="H345" i="1"/>
  <c r="H337" i="1"/>
  <c r="H330" i="1" l="1"/>
  <c r="H379" i="1" s="1"/>
  <c r="G5" i="1"/>
  <c r="G66" i="1" s="1"/>
  <c r="G83" i="1" s="1"/>
  <c r="I5" i="1"/>
  <c r="I66" i="1" s="1"/>
  <c r="I83" i="1" s="1"/>
  <c r="H5" i="1"/>
  <c r="G355" i="1" l="1"/>
  <c r="G337" i="1"/>
  <c r="G330" i="1" s="1"/>
  <c r="G379" i="1" l="1"/>
  <c r="C20" i="1" l="1"/>
  <c r="C345" i="1"/>
  <c r="H83" i="1" l="1"/>
  <c r="C366" i="1"/>
  <c r="C360" i="1"/>
  <c r="C332" i="1"/>
  <c r="C337" i="1"/>
  <c r="C350" i="1" l="1"/>
  <c r="C330" i="1" s="1"/>
  <c r="C67" i="1" l="1"/>
  <c r="C71" i="1" l="1"/>
  <c r="C377" i="1" l="1"/>
  <c r="C379" i="1" s="1"/>
  <c r="C7" i="1" l="1"/>
  <c r="C17" i="1"/>
  <c r="C37" i="1" l="1"/>
  <c r="C26" i="1" l="1"/>
  <c r="C29" i="1"/>
  <c r="C11" i="1"/>
  <c r="C14" i="1"/>
  <c r="C66" i="1" l="1"/>
  <c r="C83" i="1" s="1"/>
  <c r="E7" i="1" l="1"/>
  <c r="E66" i="1" s="1"/>
  <c r="E83" i="1" s="1"/>
</calcChain>
</file>

<file path=xl/sharedStrings.xml><?xml version="1.0" encoding="utf-8"?>
<sst xmlns="http://schemas.openxmlformats.org/spreadsheetml/2006/main" count="429" uniqueCount="363">
  <si>
    <t>Vydavková časť rozpočtu v €</t>
  </si>
  <si>
    <t>Položky</t>
  </si>
  <si>
    <t>Bežné výdavky</t>
  </si>
  <si>
    <t>Mzdy, platy, sl. príjmy a ost.os. vyrovnania</t>
  </si>
  <si>
    <t>Tarifné platy</t>
  </si>
  <si>
    <t>Príplatky</t>
  </si>
  <si>
    <t>Odmeny</t>
  </si>
  <si>
    <t>Poistné a príspevok do poisťovní</t>
  </si>
  <si>
    <t>Poistné do VZP</t>
  </si>
  <si>
    <t>Na nem. poisť.</t>
  </si>
  <si>
    <t>Na starobné poisť.</t>
  </si>
  <si>
    <t>Na úrazové poisť.</t>
  </si>
  <si>
    <t>Na inval. poisť.</t>
  </si>
  <si>
    <t>Na poisť. v nezamestn.</t>
  </si>
  <si>
    <t>Do rezerv. fondu</t>
  </si>
  <si>
    <t>DDP</t>
  </si>
  <si>
    <t>Tovary a služby</t>
  </si>
  <si>
    <t>Cestovné náhrady</t>
  </si>
  <si>
    <t>Energie</t>
  </si>
  <si>
    <t>Vodné, stočné</t>
  </si>
  <si>
    <t>Pošt. a telek. služby</t>
  </si>
  <si>
    <t>Interiérové vybavenie</t>
  </si>
  <si>
    <t>Nákup výpočtovej techniky</t>
  </si>
  <si>
    <t>Všeobecný mater.</t>
  </si>
  <si>
    <t>Knihy, časopisy</t>
  </si>
  <si>
    <t>OOPP</t>
  </si>
  <si>
    <t>Reprezentačné</t>
  </si>
  <si>
    <t>PHM</t>
  </si>
  <si>
    <t>Servis</t>
  </si>
  <si>
    <t>Poistenie vozidla</t>
  </si>
  <si>
    <t>Karty, známky, poplatky</t>
  </si>
  <si>
    <t>Údržba výpočtovej techniky</t>
  </si>
  <si>
    <t>Údržba budov</t>
  </si>
  <si>
    <t>Školenia, semináre</t>
  </si>
  <si>
    <t>Reklama, propag., inzercia</t>
  </si>
  <si>
    <t>Všeob. služby</t>
  </si>
  <si>
    <t>Špeciálne služby</t>
  </si>
  <si>
    <t>Poplatky a odvody</t>
  </si>
  <si>
    <t>Stravovanie</t>
  </si>
  <si>
    <t>Poistné budov</t>
  </si>
  <si>
    <t>Prídel SF</t>
  </si>
  <si>
    <t>Odmeny a príspevky</t>
  </si>
  <si>
    <t xml:space="preserve">Dohody zamestnancom </t>
  </si>
  <si>
    <t>Bežné transfery</t>
  </si>
  <si>
    <t>Príspevok PVS</t>
  </si>
  <si>
    <t>0.1.60</t>
  </si>
  <si>
    <t>Do rezerv. Fondu</t>
  </si>
  <si>
    <t>Poštovné</t>
  </si>
  <si>
    <t xml:space="preserve">Odmeny členov komisie </t>
  </si>
  <si>
    <t>Všeobecný materiál</t>
  </si>
  <si>
    <t>Palivá, mazivá, oleje</t>
  </si>
  <si>
    <t xml:space="preserve">Stravovanie </t>
  </si>
  <si>
    <t>Dohody o vykonaní práce</t>
  </si>
  <si>
    <t>0.1.7.0</t>
  </si>
  <si>
    <t>Splátka úroku</t>
  </si>
  <si>
    <t>Splácanie úrokov</t>
  </si>
  <si>
    <t xml:space="preserve"> Požiarna ochrana</t>
  </si>
  <si>
    <t>Špeciálny materiál</t>
  </si>
  <si>
    <t>Poistenie vozidiel</t>
  </si>
  <si>
    <t xml:space="preserve">Servis, údržba </t>
  </si>
  <si>
    <t>Karty, známky a popl.</t>
  </si>
  <si>
    <t>Súťaže, občerstvenie</t>
  </si>
  <si>
    <t>Cestná doprava</t>
  </si>
  <si>
    <t>Materiál</t>
  </si>
  <si>
    <t>Údržba</t>
  </si>
  <si>
    <t>Nakladanie s odpadmi</t>
  </si>
  <si>
    <t>Odvoz TKO</t>
  </si>
  <si>
    <t>Rozvoj bývania</t>
  </si>
  <si>
    <t>Elektrická energia</t>
  </si>
  <si>
    <t>Palivo ako zdroj energie</t>
  </si>
  <si>
    <t>Údržba pracov. strojov</t>
  </si>
  <si>
    <t>Revízie</t>
  </si>
  <si>
    <t>Poistné BD</t>
  </si>
  <si>
    <t>Dohoda o vyk. Práca</t>
  </si>
  <si>
    <t>Rozvoj obcí</t>
  </si>
  <si>
    <t>Ochranné pracovné pomôcky</t>
  </si>
  <si>
    <t>Prídel do SF</t>
  </si>
  <si>
    <t>Materiál VPP</t>
  </si>
  <si>
    <t>Náhrady príjmu</t>
  </si>
  <si>
    <t>Verejné osvetlenie</t>
  </si>
  <si>
    <t>Rekreačné a športové služby</t>
  </si>
  <si>
    <t>Knižnice</t>
  </si>
  <si>
    <t>Knihy</t>
  </si>
  <si>
    <t>Ostatné kultúrne služby</t>
  </si>
  <si>
    <t>Športové a kultúrne podujatia</t>
  </si>
  <si>
    <t>Fotoslužby</t>
  </si>
  <si>
    <t>Nábož. a iné spoločenské služby</t>
  </si>
  <si>
    <t>Na členské príspevky</t>
  </si>
  <si>
    <t xml:space="preserve">09.1.1.1 </t>
  </si>
  <si>
    <t>Predškolská výchova</t>
  </si>
  <si>
    <t>Mzdy, platy, sl. príjmy a ost.os.</t>
  </si>
  <si>
    <t>Poistné a prísp. do poisť.</t>
  </si>
  <si>
    <t>Na nem.poist.</t>
  </si>
  <si>
    <t>Na starobné pois.</t>
  </si>
  <si>
    <t>Na úrazové poist.</t>
  </si>
  <si>
    <t>Na inval.poist.</t>
  </si>
  <si>
    <t>Na poist. v nezamestnanosti</t>
  </si>
  <si>
    <t>Do rezev.fondu</t>
  </si>
  <si>
    <t>Cestovné</t>
  </si>
  <si>
    <t xml:space="preserve">Vodné stočné </t>
  </si>
  <si>
    <t>Pošt.a telek.služby</t>
  </si>
  <si>
    <t xml:space="preserve">Učeb. pom., knihy, </t>
  </si>
  <si>
    <t>Softvér</t>
  </si>
  <si>
    <t>Údržba výpočtovej tech.</t>
  </si>
  <si>
    <t>Školenia</t>
  </si>
  <si>
    <t>MDD</t>
  </si>
  <si>
    <t>Všeobecné služby - čistenie kobercov</t>
  </si>
  <si>
    <t>Poplatky a odvody TKO obec</t>
  </si>
  <si>
    <t>Základná škola- MDD</t>
  </si>
  <si>
    <t>Sociálna výpomoc</t>
  </si>
  <si>
    <t>Dohody o vyk. práce</t>
  </si>
  <si>
    <t>Prevod finanč. prostriedkov ŠJ</t>
  </si>
  <si>
    <t>Prevod finanč. prostriedkov ŠK</t>
  </si>
  <si>
    <t>Bežné výdavky spolu</t>
  </si>
  <si>
    <t>Kapitálové výdavky</t>
  </si>
  <si>
    <t>Projektová dokum.</t>
  </si>
  <si>
    <t>Transakcie verej. dlhu</t>
  </si>
  <si>
    <t>Z bank. úverov dlhodobých</t>
  </si>
  <si>
    <t xml:space="preserve">Výdavky spolu </t>
  </si>
  <si>
    <t>Príjmová časť rozpočtu v €</t>
  </si>
  <si>
    <t xml:space="preserve">Položky </t>
  </si>
  <si>
    <t>Bežné príjmy</t>
  </si>
  <si>
    <t>Dane z príjmov  fyzickej osoby</t>
  </si>
  <si>
    <t>Výnos dane</t>
  </si>
  <si>
    <t>Daň z nehnuteľnosti</t>
  </si>
  <si>
    <t>Daň z pozemkov</t>
  </si>
  <si>
    <t>Daň zo stavieb</t>
  </si>
  <si>
    <t>Daň z bytov</t>
  </si>
  <si>
    <t>Dane za špecifické služby</t>
  </si>
  <si>
    <t>Daň za psa</t>
  </si>
  <si>
    <t>Za TKO</t>
  </si>
  <si>
    <t>Príjmy z vlastníctva</t>
  </si>
  <si>
    <t>Z prenajatých budov, priest. a obj.</t>
  </si>
  <si>
    <t>Administratívne poplatky</t>
  </si>
  <si>
    <t xml:space="preserve">Pokuty, penále </t>
  </si>
  <si>
    <t>Poplatky a platby z nepriem. a náhodného predaja služieb</t>
  </si>
  <si>
    <t xml:space="preserve">Za predaj výrobkov tovarov a služieb(opatr. služba, cintorínske poplatky </t>
  </si>
  <si>
    <t>Poplatky za MŠ</t>
  </si>
  <si>
    <t>Za stravné</t>
  </si>
  <si>
    <t>Úroky z tuzemských vkladov</t>
  </si>
  <si>
    <t>Z vkladov</t>
  </si>
  <si>
    <t>Vrátené prostriedky od iných subjektov VS</t>
  </si>
  <si>
    <t>Ostatné príjmy</t>
  </si>
  <si>
    <t>Z dobropisov</t>
  </si>
  <si>
    <t>Iné príjmy</t>
  </si>
  <si>
    <t>Transfery v rámci VS</t>
  </si>
  <si>
    <t>Zo ŠR – ZŠ</t>
  </si>
  <si>
    <t>Príspevok pre žiakov SZP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</si>
  <si>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MŠ predškolákov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</si>
  <si>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stavebný úrad</t>
    </r>
  </si>
  <si>
    <t>a účelov.komunik.</t>
  </si>
  <si>
    <t>hlásenie pobytu a register obyv.</t>
  </si>
  <si>
    <t>životné prostredie</t>
  </si>
  <si>
    <t>CO odmeny skladníkom</t>
  </si>
  <si>
    <t>dotácia DHZ Podvysoká</t>
  </si>
  <si>
    <r>
      <t>Bežné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príjmy celkom</t>
    </r>
  </si>
  <si>
    <t>Kapitálové príjmy</t>
  </si>
  <si>
    <t>Príjmy z kapitálových aktív</t>
  </si>
  <si>
    <t xml:space="preserve">Príjem z predaja pozemkov                   </t>
  </si>
  <si>
    <t>Príjmy spolu</t>
  </si>
  <si>
    <t>Prevod finan.prostriedkov krúžky</t>
  </si>
  <si>
    <t xml:space="preserve">Voľby </t>
  </si>
  <si>
    <t xml:space="preserve">513002        Bankové úvery dlhodobé </t>
  </si>
  <si>
    <t>Náhrady - lek prehliadky</t>
  </si>
  <si>
    <t>Vysielacie služby</t>
  </si>
  <si>
    <t>Rekonštrukcia ver.rozhlasu</t>
  </si>
  <si>
    <t>Výkup pozemkov</t>
  </si>
  <si>
    <t>Vrátenie príjmov z min. rokov</t>
  </si>
  <si>
    <t>Dohody o vyk. Práce</t>
  </si>
  <si>
    <t xml:space="preserve">Energie </t>
  </si>
  <si>
    <t>Pasport hrobových miest</t>
  </si>
  <si>
    <t>Výpočtová technika</t>
  </si>
  <si>
    <t>Rek. a výs. infraštruktúry  II. etapa</t>
  </si>
  <si>
    <t xml:space="preserve">Vzdelávacie poukazy </t>
  </si>
  <si>
    <t>Spracovala: Pureková</t>
  </si>
  <si>
    <t>Zvesené:</t>
  </si>
  <si>
    <t>Potraviny</t>
  </si>
  <si>
    <t>Udržba softvéru</t>
  </si>
  <si>
    <t>Nemocenské dávky</t>
  </si>
  <si>
    <t>Transfer cirkvam</t>
  </si>
  <si>
    <t>Údržba prev. Strojov</t>
  </si>
  <si>
    <t>Poistné SP starobné</t>
  </si>
  <si>
    <t>Poistné SP úrazové</t>
  </si>
  <si>
    <t>Poistné RF rezervný fond</t>
  </si>
  <si>
    <t>08.2.0.</t>
  </si>
  <si>
    <t>08.1.0.</t>
  </si>
  <si>
    <t>6.2.0.</t>
  </si>
  <si>
    <t>05.1.0.</t>
  </si>
  <si>
    <t>06.1.0.</t>
  </si>
  <si>
    <t>8.4.0.</t>
  </si>
  <si>
    <t>10.7.0.</t>
  </si>
  <si>
    <t>Rekonštrukia MŠ</t>
  </si>
  <si>
    <t>Poistné so ostat. ZP</t>
  </si>
  <si>
    <t>Poistné do ostatných ZP</t>
  </si>
  <si>
    <t>Poistné do ostat. ZP</t>
  </si>
  <si>
    <t>Pracovné stroje, náradie</t>
  </si>
  <si>
    <t>Poistné invalidné</t>
  </si>
  <si>
    <t>10.2.0.</t>
  </si>
  <si>
    <t>Staroba</t>
  </si>
  <si>
    <t>1.7.0.</t>
  </si>
  <si>
    <t>03.2.0.</t>
  </si>
  <si>
    <t>06.4.0.</t>
  </si>
  <si>
    <t>08.3.0.</t>
  </si>
  <si>
    <t>04.5.0.</t>
  </si>
  <si>
    <t>09.1.1.1.</t>
  </si>
  <si>
    <t>Príjmy z odvodov hazardných hier</t>
  </si>
  <si>
    <t xml:space="preserve">  Prídel do SF</t>
  </si>
  <si>
    <t xml:space="preserve">PHM </t>
  </si>
  <si>
    <t>0.4.5.1.</t>
  </si>
  <si>
    <t>0.3.2.0.</t>
  </si>
  <si>
    <t>Tuz. a kap. granty a transfery</t>
  </si>
  <si>
    <t>Prevod finančných prostr.</t>
  </si>
  <si>
    <t>Prevod prostr .z peň. fondov</t>
  </si>
  <si>
    <t>Prijaté úvery, pôž. a náv. fin. výp.</t>
  </si>
  <si>
    <t>Pop. a platby za znečisťovanie ovzdušia</t>
  </si>
  <si>
    <t>Vratky - zo zdrav.poisť. (VPP)</t>
  </si>
  <si>
    <t>Učebnice+prvouka</t>
  </si>
  <si>
    <t>Dotácia lyžiarsky výcvik</t>
  </si>
  <si>
    <t>Dotácia škola v prírode</t>
  </si>
  <si>
    <t>Náhrady</t>
  </si>
  <si>
    <t>Štúdie, ex. Posudky</t>
  </si>
  <si>
    <t>Voľby</t>
  </si>
  <si>
    <t>Poštové služby</t>
  </si>
  <si>
    <t>Potraviny voda</t>
  </si>
  <si>
    <t>Poistenie</t>
  </si>
  <si>
    <t>Rek. a výs. infraštruktúry  III. etapa</t>
  </si>
  <si>
    <t>Rutinná štand. údržba</t>
  </si>
  <si>
    <t>Nájom vysielačky</t>
  </si>
  <si>
    <t>Všeob. mat. odpadové nádoby</t>
  </si>
  <si>
    <t>Údržba softvéru</t>
  </si>
  <si>
    <t xml:space="preserve">Územný plán obce </t>
  </si>
  <si>
    <t>Rekonštrukcia požiarnej zbrojnice</t>
  </si>
  <si>
    <t>register adries</t>
  </si>
  <si>
    <t>Dotácia oprava zbrojnice</t>
  </si>
  <si>
    <t>Výstavba detského ihriska</t>
  </si>
  <si>
    <t>PD požiarna zbrojnica</t>
  </si>
  <si>
    <t>08.4.0.</t>
  </si>
  <si>
    <t>Základná škola</t>
  </si>
  <si>
    <t>Školenie</t>
  </si>
  <si>
    <t>Dane RTVS poplatky</t>
  </si>
  <si>
    <t>8.3.0.</t>
  </si>
  <si>
    <t>Všeob. materiál - ver. Rozhlas</t>
  </si>
  <si>
    <t xml:space="preserve">Všeobecný materiál </t>
  </si>
  <si>
    <t>Výstavba multif. ihriska</t>
  </si>
  <si>
    <t>Rozpočet 2021</t>
  </si>
  <si>
    <t>Správne poplatky</t>
  </si>
  <si>
    <t>Dotácia-zníž. ener. nároč.MŠ</t>
  </si>
  <si>
    <t>Výstavba mult.ihriska s mant.</t>
  </si>
  <si>
    <t>Príjmy od nef. Práv. osôb</t>
  </si>
  <si>
    <t>Príjmy z náhrad poist.plnenia</t>
  </si>
  <si>
    <t>Telekomunikačné služby</t>
  </si>
  <si>
    <t>Dotácia Domov dôchod.Čadca</t>
  </si>
  <si>
    <t>Údržba verejného osvetlenia</t>
  </si>
  <si>
    <t>Transfery jedn. Chochrúň</t>
  </si>
  <si>
    <t>06.2.0.</t>
  </si>
  <si>
    <t>Rozvoj obce</t>
  </si>
  <si>
    <t>03.6.0.</t>
  </si>
  <si>
    <t>Bezpečnosť</t>
  </si>
  <si>
    <t>Výstavba kamerového systému</t>
  </si>
  <si>
    <t>Rek. a modr. požiarnej zbroj.</t>
  </si>
  <si>
    <t>Doh. o vyk. Práce-správca ihris.</t>
  </si>
  <si>
    <t>Opatrov. Služby</t>
  </si>
  <si>
    <t>Tarifný plat</t>
  </si>
  <si>
    <t>Poistné v nezamest.</t>
  </si>
  <si>
    <t>Poistné SP NP</t>
  </si>
  <si>
    <t>Granty  - Pod.leto, ovocie</t>
  </si>
  <si>
    <t>Rozpočet 2022</t>
  </si>
  <si>
    <t>Výkup pozemkov- zb.dvor</t>
  </si>
  <si>
    <t>Rek. a výs.infraštruktúry - chodník u Hroši, MK u Bajáka</t>
  </si>
  <si>
    <t>Výst.prechodov pre chodcov</t>
  </si>
  <si>
    <t>Výkup poz. pod cintorín</t>
  </si>
  <si>
    <t>PD zberný dvor</t>
  </si>
  <si>
    <t>Nákup prev. zar.-kompostéry, štiepkovač</t>
  </si>
  <si>
    <t>Výstavba zavlaž. systému a regenerácia trávnika</t>
  </si>
  <si>
    <t>Zavlažovanie ihriska TJ Slovan</t>
  </si>
  <si>
    <t>Výstavba urnový háj, rozšírenie cintorína</t>
  </si>
  <si>
    <t>Skutočné plnenie rozpočtu 2018</t>
  </si>
  <si>
    <t>Z prenájom vodovodu SeVaK</t>
  </si>
  <si>
    <t>Projekty - prevod FP Ukážme cestu kráčať musí každý sám</t>
  </si>
  <si>
    <t>Príjmy od ost. Subj. VS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</si>
  <si>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dotácia hm.núd. +potraviny</t>
    </r>
  </si>
  <si>
    <t>prevod fin. prostr. potraviny ŠJ</t>
  </si>
  <si>
    <t>MDD, Mikuláš</t>
  </si>
  <si>
    <t xml:space="preserve"> projekt - Učeb. pom., knihy, </t>
  </si>
  <si>
    <t>01.1.1.</t>
  </si>
  <si>
    <t>Nákup osobného automobilu</t>
  </si>
  <si>
    <t>Výstavba kompostoviska</t>
  </si>
  <si>
    <t>Nákup plyn.kotla, el. panvice ŠJ</t>
  </si>
  <si>
    <t>Nákup - rozhlasová ústredňa</t>
  </si>
  <si>
    <t>Dotácia záhradkári, Hálkové dni, nevidiaci, rybári, Bimaček</t>
  </si>
  <si>
    <t>dotácia VUC Podvysocké leto</t>
  </si>
  <si>
    <t>Poplatky za uloženie odpadu</t>
  </si>
  <si>
    <t>Revízie hojdačiek</t>
  </si>
  <si>
    <t>Poplatky ochran. Známky,SOZA</t>
  </si>
  <si>
    <t>Nák.prev. Strojov</t>
  </si>
  <si>
    <t xml:space="preserve">Prevod FP Spolu </t>
  </si>
  <si>
    <t>Prevod FP prenesený výkon ŠS  ZŠ</t>
  </si>
  <si>
    <t>Štúdie, ex. posudky-most</t>
  </si>
  <si>
    <t>odmeny</t>
  </si>
  <si>
    <t>Náhrady-lekárske prehliadky</t>
  </si>
  <si>
    <t>Komunikačná infraštruktúra-internet</t>
  </si>
  <si>
    <t xml:space="preserve">Softvér </t>
  </si>
  <si>
    <t>Licencie</t>
  </si>
  <si>
    <t>projektová dokum. Elektroinštalácie</t>
  </si>
  <si>
    <t>Úrad práce dotácia VPP</t>
  </si>
  <si>
    <t>Odmeny za  kv, plnenie, živ, jubileum, za práce. pri rekonšt. MŠ</t>
  </si>
  <si>
    <t>Vodné stočné - vývoz septika</t>
  </si>
  <si>
    <t>Orez stromov</t>
  </si>
  <si>
    <t>Príspevok TJ+hokejisti</t>
  </si>
  <si>
    <t>Skutočnosť rozpočtu 2018</t>
  </si>
  <si>
    <t>Komunikačná infraštruktúra</t>
  </si>
  <si>
    <t>Transfery na odstupné</t>
  </si>
  <si>
    <t>Prevádzkové stroje - čistič, el.radiát.</t>
  </si>
  <si>
    <t>Špeciálne služby-agentúra</t>
  </si>
  <si>
    <t>Údržba DS</t>
  </si>
  <si>
    <t>Komunikačná  infraštruktúra</t>
  </si>
  <si>
    <t xml:space="preserve">El.rúra ŠJ pri ZŠ </t>
  </si>
  <si>
    <t>Skutočné plnenie rozpočtu 2019</t>
  </si>
  <si>
    <t>Schválený rozpočet 2020</t>
  </si>
  <si>
    <t>Rozpočet 2023</t>
  </si>
  <si>
    <t>Skutočnosť rozpočtu 2019</t>
  </si>
  <si>
    <t>Odhad.skutočnosť 2020</t>
  </si>
  <si>
    <t>0.3.6.0.</t>
  </si>
  <si>
    <t>Verejný poriadok a bezp. Inde neklasifikované</t>
  </si>
  <si>
    <t>Špec. Stroje, prístroje, zar.</t>
  </si>
  <si>
    <t>Oprava elektroinštalácie ZŠ BT</t>
  </si>
  <si>
    <t>0.2.2.0.</t>
  </si>
  <si>
    <t>Civilná ochrana</t>
  </si>
  <si>
    <t>Všeobecný materiál-COVID</t>
  </si>
  <si>
    <t>Náhrady - odmeny dobr.činn.</t>
  </si>
  <si>
    <t>Snehová kalamita</t>
  </si>
  <si>
    <t>telekomunikačné technika</t>
  </si>
  <si>
    <t>prevádzkové stroje a prístr.</t>
  </si>
  <si>
    <t>Úrad práce - udrž.miest MŠ</t>
  </si>
  <si>
    <t>Dotácia ZŠ protiepid.opatr.</t>
  </si>
  <si>
    <t>Projekt šport - ZŠ</t>
  </si>
  <si>
    <t>dotácia - odchodné ZŠ</t>
  </si>
  <si>
    <t>Dotácia sčítanie obyvateľov</t>
  </si>
  <si>
    <t>Dotácia celoplošné testov.</t>
  </si>
  <si>
    <t>Dotácia envirom.fond</t>
  </si>
  <si>
    <t>Dotácia SP udrž.miest MŠ</t>
  </si>
  <si>
    <t>Vzdelávame moderne ZŠ</t>
  </si>
  <si>
    <t xml:space="preserve">514002        Bankové úvery dlhodobé </t>
  </si>
  <si>
    <t>Návrat. fin. výpomoc MFSR</t>
  </si>
  <si>
    <t>Web stránka</t>
  </si>
  <si>
    <t>Odchodné</t>
  </si>
  <si>
    <t>Výstavba altánu so skladom a triedou v prírode MŠ</t>
  </si>
  <si>
    <t>Rozšírenie cintorína</t>
  </si>
  <si>
    <t>Výst.zavl. systému a reg. trávnika</t>
  </si>
  <si>
    <t>09.6.0.1.</t>
  </si>
  <si>
    <t>0.4.1.2.</t>
  </si>
  <si>
    <t>Všeobecná pracovná oblasť</t>
  </si>
  <si>
    <t>Kapitálové transfery  v rámci obci - projekt odborné učebne ZŠ</t>
  </si>
  <si>
    <t>Nájomné zo zmluvy o nájme veci</t>
  </si>
  <si>
    <t>Vyvesené: 25.11.2020</t>
  </si>
  <si>
    <t>Dotácia havária el.energie</t>
  </si>
  <si>
    <t>Prevod fin. prostr. asist.učiteľa+ukážme cestu projekt</t>
  </si>
  <si>
    <t>09.6.0.1</t>
  </si>
  <si>
    <t>Školská jedáleň pri ZŠ</t>
  </si>
  <si>
    <t>Oprava a údržba</t>
  </si>
  <si>
    <t>Špeciálne služby - projekt</t>
  </si>
  <si>
    <t>Výst. park.  a chodníka pri ZŠ</t>
  </si>
  <si>
    <t>Návrh - Rozpočet  obce Podvysoká  na roky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</si>
</sst>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Georgia"/>
      <family val="1"/>
      <charset val="238"/>
    </font>
    <font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2" fontId="3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wrapText="1"/>
    </xf>
    <xf numFmtId="14" fontId="2" fillId="2" borderId="2" xfId="0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0" fontId="3" fillId="0" borderId="5" xfId="0" applyFont="1" applyBorder="1" applyAlignment="1">
      <alignment vertical="top"/>
    </xf>
    <xf numFmtId="2" fontId="3" fillId="5" borderId="2" xfId="0" applyNumberFormat="1" applyFont="1" applyFill="1" applyBorder="1" applyAlignment="1">
      <alignment vertical="top" wrapText="1"/>
    </xf>
    <xf numFmtId="3" fontId="2" fillId="2" borderId="4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6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2" fillId="5" borderId="13" xfId="0" applyFont="1" applyFill="1" applyBorder="1" applyAlignment="1">
      <alignment horizontal="right" wrapText="1"/>
    </xf>
    <xf numFmtId="0" fontId="2" fillId="5" borderId="13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9" fillId="0" borderId="0" xfId="0" applyFont="1"/>
    <xf numFmtId="14" fontId="2" fillId="2" borderId="2" xfId="0" applyNumberFormat="1" applyFont="1" applyFill="1" applyBorder="1" applyAlignment="1">
      <alignment vertical="top" wrapText="1"/>
    </xf>
    <xf numFmtId="0" fontId="13" fillId="6" borderId="2" xfId="0" applyFont="1" applyFill="1" applyBorder="1" applyAlignment="1">
      <alignment wrapText="1"/>
    </xf>
    <xf numFmtId="14" fontId="2" fillId="3" borderId="2" xfId="0" applyNumberFormat="1" applyFont="1" applyFill="1" applyBorder="1" applyAlignment="1">
      <alignment wrapText="1"/>
    </xf>
    <xf numFmtId="2" fontId="2" fillId="2" borderId="4" xfId="0" applyNumberFormat="1" applyFont="1" applyFill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17" fontId="7" fillId="2" borderId="2" xfId="0" applyNumberFormat="1" applyFont="1" applyFill="1" applyBorder="1" applyAlignment="1">
      <alignment wrapText="1"/>
    </xf>
    <xf numFmtId="0" fontId="0" fillId="2" borderId="0" xfId="0" applyFill="1" applyBorder="1"/>
    <xf numFmtId="0" fontId="2" fillId="2" borderId="2" xfId="0" applyFont="1" applyFill="1" applyBorder="1" applyAlignment="1">
      <alignment horizontal="left" vertical="top" wrapText="1" indent="1"/>
    </xf>
    <xf numFmtId="0" fontId="0" fillId="5" borderId="0" xfId="0" applyFill="1" applyBorder="1"/>
    <xf numFmtId="2" fontId="3" fillId="5" borderId="4" xfId="0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2" fillId="0" borderId="1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wrapText="1"/>
    </xf>
    <xf numFmtId="2" fontId="3" fillId="0" borderId="2" xfId="0" applyNumberFormat="1" applyFont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3" fillId="0" borderId="2" xfId="0" applyNumberFormat="1" applyFont="1" applyBorder="1" applyAlignment="1">
      <alignment horizontal="right" vertical="top" wrapText="1"/>
    </xf>
    <xf numFmtId="2" fontId="7" fillId="2" borderId="2" xfId="0" applyNumberFormat="1" applyFont="1" applyFill="1" applyBorder="1" applyAlignment="1">
      <alignment horizontal="right" wrapText="1"/>
    </xf>
    <xf numFmtId="2" fontId="9" fillId="0" borderId="2" xfId="0" applyNumberFormat="1" applyFont="1" applyBorder="1"/>
    <xf numFmtId="2" fontId="3" fillId="0" borderId="4" xfId="0" applyNumberFormat="1" applyFont="1" applyBorder="1" applyAlignment="1">
      <alignment horizontal="right" vertical="top" wrapText="1"/>
    </xf>
    <xf numFmtId="2" fontId="3" fillId="0" borderId="10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wrapText="1"/>
    </xf>
    <xf numFmtId="2" fontId="2" fillId="5" borderId="4" xfId="0" applyNumberFormat="1" applyFont="1" applyFill="1" applyBorder="1" applyAlignment="1">
      <alignment vertical="top" wrapText="1"/>
    </xf>
    <xf numFmtId="2" fontId="3" fillId="0" borderId="3" xfId="0" applyNumberFormat="1" applyFont="1" applyBorder="1" applyAlignment="1">
      <alignment horizontal="right" vertical="top" wrapText="1"/>
    </xf>
    <xf numFmtId="2" fontId="3" fillId="0" borderId="2" xfId="0" applyNumberFormat="1" applyFont="1" applyBorder="1"/>
    <xf numFmtId="2" fontId="3" fillId="5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vertical="top" wrapText="1"/>
    </xf>
    <xf numFmtId="2" fontId="13" fillId="6" borderId="2" xfId="0" applyNumberFormat="1" applyFont="1" applyFill="1" applyBorder="1" applyAlignment="1">
      <alignment horizontal="right" vertical="top" wrapText="1"/>
    </xf>
    <xf numFmtId="2" fontId="2" fillId="6" borderId="2" xfId="0" applyNumberFormat="1" applyFont="1" applyFill="1" applyBorder="1" applyAlignment="1">
      <alignment horizontal="right" wrapText="1"/>
    </xf>
    <xf numFmtId="2" fontId="2" fillId="6" borderId="2" xfId="0" applyNumberFormat="1" applyFont="1" applyFill="1" applyBorder="1" applyAlignment="1">
      <alignment vertical="top" wrapText="1"/>
    </xf>
    <xf numFmtId="2" fontId="1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 wrapText="1"/>
    </xf>
    <xf numFmtId="2" fontId="2" fillId="3" borderId="2" xfId="0" applyNumberFormat="1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2" fontId="3" fillId="5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2" fillId="3" borderId="2" xfId="0" applyNumberFormat="1" applyFont="1" applyFill="1" applyBorder="1" applyAlignment="1">
      <alignment horizontal="right" vertical="top"/>
    </xf>
    <xf numFmtId="2" fontId="2" fillId="3" borderId="3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wrapText="1"/>
    </xf>
    <xf numFmtId="2" fontId="2" fillId="3" borderId="2" xfId="0" applyNumberFormat="1" applyFont="1" applyFill="1" applyBorder="1" applyAlignment="1">
      <alignment vertical="top" wrapText="1"/>
    </xf>
    <xf numFmtId="2" fontId="2" fillId="5" borderId="2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vertical="top" wrapText="1"/>
    </xf>
    <xf numFmtId="2" fontId="3" fillId="0" borderId="2" xfId="0" applyNumberFormat="1" applyFont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2" fontId="3" fillId="3" borderId="2" xfId="0" applyNumberFormat="1" applyFont="1" applyFill="1" applyBorder="1" applyAlignment="1">
      <alignment wrapText="1"/>
    </xf>
    <xf numFmtId="2" fontId="2" fillId="3" borderId="2" xfId="0" applyNumberFormat="1" applyFont="1" applyFill="1" applyBorder="1" applyAlignment="1">
      <alignment horizontal="right" wrapText="1"/>
    </xf>
    <xf numFmtId="2" fontId="0" fillId="0" borderId="0" xfId="0" applyNumberFormat="1" applyFill="1" applyBorder="1"/>
    <xf numFmtId="2" fontId="3" fillId="2" borderId="2" xfId="0" applyNumberFormat="1" applyFont="1" applyFill="1" applyBorder="1" applyAlignment="1">
      <alignment horizontal="right"/>
    </xf>
    <xf numFmtId="2" fontId="3" fillId="0" borderId="3" xfId="0" applyNumberFormat="1" applyFont="1" applyBorder="1" applyAlignment="1">
      <alignment horizontal="right" wrapText="1"/>
    </xf>
    <xf numFmtId="2" fontId="3" fillId="5" borderId="3" xfId="0" applyNumberFormat="1" applyFont="1" applyFill="1" applyBorder="1" applyAlignment="1">
      <alignment horizontal="right" wrapText="1"/>
    </xf>
    <xf numFmtId="2" fontId="3" fillId="2" borderId="2" xfId="0" applyNumberFormat="1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 wrapText="1"/>
    </xf>
    <xf numFmtId="2" fontId="7" fillId="2" borderId="4" xfId="0" applyNumberFormat="1" applyFont="1" applyFill="1" applyBorder="1" applyAlignment="1">
      <alignment horizontal="right" wrapText="1"/>
    </xf>
    <xf numFmtId="2" fontId="3" fillId="5" borderId="4" xfId="0" applyNumberFormat="1" applyFont="1" applyFill="1" applyBorder="1" applyAlignment="1">
      <alignment horizontal="right" wrapText="1"/>
    </xf>
    <xf numFmtId="2" fontId="9" fillId="0" borderId="4" xfId="0" applyNumberFormat="1" applyFont="1" applyBorder="1"/>
    <xf numFmtId="2" fontId="2" fillId="2" borderId="4" xfId="0" applyNumberFormat="1" applyFont="1" applyFill="1" applyBorder="1" applyAlignment="1">
      <alignment horizontal="right" vertical="top" wrapText="1"/>
    </xf>
    <xf numFmtId="2" fontId="2" fillId="6" borderId="4" xfId="0" applyNumberFormat="1" applyFont="1" applyFill="1" applyBorder="1" applyAlignment="1">
      <alignment vertical="top" wrapText="1"/>
    </xf>
    <xf numFmtId="2" fontId="0" fillId="0" borderId="2" xfId="0" applyNumberFormat="1" applyFont="1" applyBorder="1" applyAlignment="1">
      <alignment vertical="top" wrapText="1"/>
    </xf>
    <xf numFmtId="2" fontId="2" fillId="6" borderId="4" xfId="0" applyNumberFormat="1" applyFont="1" applyFill="1" applyBorder="1" applyAlignment="1">
      <alignment horizontal="right" wrapText="1"/>
    </xf>
    <xf numFmtId="2" fontId="13" fillId="6" borderId="4" xfId="0" applyNumberFormat="1" applyFont="1" applyFill="1" applyBorder="1" applyAlignment="1">
      <alignment horizontal="right" vertical="top" wrapText="1"/>
    </xf>
    <xf numFmtId="2" fontId="3" fillId="0" borderId="10" xfId="0" applyNumberFormat="1" applyFont="1" applyBorder="1" applyAlignment="1">
      <alignment horizontal="right" wrapText="1"/>
    </xf>
    <xf numFmtId="2" fontId="2" fillId="3" borderId="4" xfId="0" applyNumberFormat="1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vertical="top" wrapText="1"/>
    </xf>
    <xf numFmtId="2" fontId="3" fillId="0" borderId="4" xfId="0" applyNumberFormat="1" applyFont="1" applyBorder="1" applyAlignment="1">
      <alignment wrapText="1"/>
    </xf>
    <xf numFmtId="2" fontId="2" fillId="2" borderId="4" xfId="0" applyNumberFormat="1" applyFont="1" applyFill="1" applyBorder="1" applyAlignment="1">
      <alignment wrapText="1"/>
    </xf>
    <xf numFmtId="2" fontId="3" fillId="2" borderId="4" xfId="0" applyNumberFormat="1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right" wrapText="1"/>
    </xf>
    <xf numFmtId="2" fontId="3" fillId="2" borderId="4" xfId="0" applyNumberFormat="1" applyFont="1" applyFill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2" fillId="3" borderId="2" xfId="0" applyNumberFormat="1" applyFont="1" applyFill="1" applyBorder="1" applyAlignment="1">
      <alignment vertical="center" wrapText="1"/>
    </xf>
    <xf numFmtId="2" fontId="13" fillId="6" borderId="4" xfId="0" applyNumberFormat="1" applyFont="1" applyFill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2" fontId="3" fillId="3" borderId="4" xfId="0" applyNumberFormat="1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 wrapText="1"/>
    </xf>
    <xf numFmtId="2" fontId="3" fillId="0" borderId="10" xfId="0" applyNumberFormat="1" applyFont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 vertical="top"/>
    </xf>
    <xf numFmtId="2" fontId="3" fillId="0" borderId="4" xfId="0" applyNumberFormat="1" applyFont="1" applyBorder="1" applyAlignment="1">
      <alignment horizontal="right" vertical="top"/>
    </xf>
    <xf numFmtId="2" fontId="2" fillId="3" borderId="4" xfId="0" applyNumberFormat="1" applyFont="1" applyFill="1" applyBorder="1" applyAlignment="1">
      <alignment horizontal="right" vertical="top"/>
    </xf>
    <xf numFmtId="2" fontId="2" fillId="3" borderId="4" xfId="0" applyNumberFormat="1" applyFont="1" applyFill="1" applyBorder="1" applyAlignment="1">
      <alignment vertical="center" wrapText="1"/>
    </xf>
    <xf numFmtId="2" fontId="2" fillId="3" borderId="10" xfId="0" applyNumberFormat="1" applyFont="1" applyFill="1" applyBorder="1" applyAlignment="1">
      <alignment horizontal="right" wrapText="1"/>
    </xf>
    <xf numFmtId="2" fontId="13" fillId="6" borderId="2" xfId="0" applyNumberFormat="1" applyFont="1" applyFill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3" fillId="0" borderId="0" xfId="0" applyNumberFormat="1" applyFont="1" applyFill="1" applyBorder="1"/>
    <xf numFmtId="2" fontId="3" fillId="0" borderId="3" xfId="0" applyNumberFormat="1" applyFont="1" applyBorder="1" applyAlignment="1">
      <alignment vertical="top" wrapText="1"/>
    </xf>
    <xf numFmtId="2" fontId="3" fillId="5" borderId="3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top" wrapText="1"/>
    </xf>
    <xf numFmtId="2" fontId="3" fillId="6" borderId="2" xfId="0" applyNumberFormat="1" applyFont="1" applyFill="1" applyBorder="1" applyAlignment="1">
      <alignment horizontal="right" vertical="top" wrapText="1"/>
    </xf>
    <xf numFmtId="2" fontId="3" fillId="2" borderId="4" xfId="0" applyNumberFormat="1" applyFont="1" applyFill="1" applyBorder="1" applyAlignment="1">
      <alignment horizontal="right" vertical="top" wrapText="1"/>
    </xf>
    <xf numFmtId="2" fontId="2" fillId="5" borderId="2" xfId="0" applyNumberFormat="1" applyFont="1" applyFill="1" applyBorder="1" applyAlignment="1">
      <alignment horizontal="right" wrapText="1"/>
    </xf>
    <xf numFmtId="2" fontId="2" fillId="5" borderId="4" xfId="0" applyNumberFormat="1" applyFont="1" applyFill="1" applyBorder="1" applyAlignment="1">
      <alignment horizontal="right" wrapText="1"/>
    </xf>
    <xf numFmtId="0" fontId="3" fillId="5" borderId="5" xfId="0" applyFont="1" applyFill="1" applyBorder="1" applyAlignment="1">
      <alignment vertical="top"/>
    </xf>
    <xf numFmtId="2" fontId="3" fillId="2" borderId="2" xfId="0" applyNumberFormat="1" applyFont="1" applyFill="1" applyBorder="1" applyAlignment="1">
      <alignment horizontal="right" vertical="top"/>
    </xf>
    <xf numFmtId="2" fontId="3" fillId="2" borderId="4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top" wrapText="1"/>
    </xf>
    <xf numFmtId="0" fontId="3" fillId="0" borderId="6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83"/>
  <sheetViews>
    <sheetView tabSelected="1" topLeftCell="A370" zoomScale="130" zoomScaleNormal="130" workbookViewId="0">
      <selection activeCell="H184" sqref="H184"/>
    </sheetView>
  </sheetViews>
  <sheetFormatPr defaultColWidth="9.140625" defaultRowHeight="15" customHeight="1" x14ac:dyDescent="0.25"/>
  <cols>
    <col min="1" max="1" width="9.85546875" style="1" customWidth="1"/>
    <col min="2" max="2" width="27.5703125" style="1" customWidth="1"/>
    <col min="3" max="4" width="15.28515625" style="138" customWidth="1"/>
    <col min="5" max="5" width="13.7109375" style="101" customWidth="1"/>
    <col min="6" max="7" width="13.28515625" style="101" customWidth="1"/>
    <col min="8" max="8" width="12.5703125" style="101" customWidth="1"/>
    <col min="9" max="9" width="13" style="101" customWidth="1"/>
    <col min="10" max="16384" width="9.140625" style="1"/>
  </cols>
  <sheetData>
    <row r="1" spans="1:9" ht="15" customHeight="1" x14ac:dyDescent="0.25">
      <c r="A1" s="153" t="s">
        <v>362</v>
      </c>
      <c r="B1" s="154"/>
      <c r="E1" s="82"/>
      <c r="F1" s="82"/>
      <c r="G1" s="82"/>
      <c r="H1" s="82"/>
      <c r="I1" s="82"/>
    </row>
    <row r="2" spans="1:9" ht="15.75" customHeight="1" x14ac:dyDescent="0.25">
      <c r="A2" s="155"/>
      <c r="B2" s="156"/>
      <c r="C2" s="4"/>
      <c r="D2" s="4"/>
      <c r="E2" s="4"/>
      <c r="F2" s="4"/>
      <c r="G2" s="4"/>
      <c r="H2" s="4"/>
      <c r="I2" s="4"/>
    </row>
    <row r="3" spans="1:9" ht="36.75" customHeight="1" thickBot="1" x14ac:dyDescent="0.35">
      <c r="A3" s="157" t="s">
        <v>119</v>
      </c>
      <c r="B3" s="158"/>
      <c r="C3" s="83"/>
      <c r="D3" s="83"/>
      <c r="E3" s="4"/>
      <c r="F3" s="4"/>
      <c r="G3" s="4"/>
      <c r="H3" s="4"/>
      <c r="I3" s="4"/>
    </row>
    <row r="4" spans="1:9" ht="60" customHeight="1" x14ac:dyDescent="0.25">
      <c r="A4" s="18" t="s">
        <v>120</v>
      </c>
      <c r="B4" s="18" t="s">
        <v>121</v>
      </c>
      <c r="C4" s="84" t="s">
        <v>276</v>
      </c>
      <c r="D4" s="84" t="s">
        <v>317</v>
      </c>
      <c r="E4" s="84" t="s">
        <v>318</v>
      </c>
      <c r="F4" s="84" t="s">
        <v>321</v>
      </c>
      <c r="G4" s="84" t="s">
        <v>244</v>
      </c>
      <c r="H4" s="128" t="s">
        <v>266</v>
      </c>
      <c r="I4" s="84" t="s">
        <v>319</v>
      </c>
    </row>
    <row r="5" spans="1:9" ht="28.5" customHeight="1" x14ac:dyDescent="0.25">
      <c r="A5" s="13">
        <v>111</v>
      </c>
      <c r="B5" s="13" t="s">
        <v>122</v>
      </c>
      <c r="C5" s="78">
        <f>C6</f>
        <v>526770.5</v>
      </c>
      <c r="D5" s="78">
        <v>600605.23</v>
      </c>
      <c r="E5" s="78">
        <v>601378</v>
      </c>
      <c r="F5" s="78">
        <v>582997</v>
      </c>
      <c r="G5" s="78">
        <f>G6</f>
        <v>581256</v>
      </c>
      <c r="H5" s="110">
        <f>H6</f>
        <v>629891</v>
      </c>
      <c r="I5" s="78">
        <f>I6</f>
        <v>671035</v>
      </c>
    </row>
    <row r="6" spans="1:9" ht="15" customHeight="1" x14ac:dyDescent="0.25">
      <c r="A6" s="5">
        <v>111003</v>
      </c>
      <c r="B6" s="5" t="s">
        <v>123</v>
      </c>
      <c r="C6" s="68">
        <v>526770.5</v>
      </c>
      <c r="D6" s="68">
        <v>600605.23</v>
      </c>
      <c r="E6" s="68">
        <v>601378</v>
      </c>
      <c r="F6" s="68">
        <v>582997</v>
      </c>
      <c r="G6" s="68">
        <v>581256</v>
      </c>
      <c r="H6" s="71">
        <v>629891</v>
      </c>
      <c r="I6" s="68">
        <v>671035</v>
      </c>
    </row>
    <row r="7" spans="1:9" ht="21" customHeight="1" x14ac:dyDescent="0.25">
      <c r="A7" s="13">
        <v>121</v>
      </c>
      <c r="B7" s="13" t="s">
        <v>124</v>
      </c>
      <c r="C7" s="78">
        <f t="shared" ref="C7:E7" si="0">SUM(C8:C10)</f>
        <v>19374.080000000002</v>
      </c>
      <c r="D7" s="78">
        <f>D8+D9+D10</f>
        <v>19890.5</v>
      </c>
      <c r="E7" s="78">
        <f t="shared" si="0"/>
        <v>16626</v>
      </c>
      <c r="F7" s="78">
        <v>16626</v>
      </c>
      <c r="G7" s="78">
        <f t="shared" ref="G7:I7" si="1">SUM(G8:G10)</f>
        <v>16626</v>
      </c>
      <c r="H7" s="78">
        <f t="shared" si="1"/>
        <v>16626</v>
      </c>
      <c r="I7" s="78">
        <f t="shared" si="1"/>
        <v>16626</v>
      </c>
    </row>
    <row r="8" spans="1:9" ht="15" customHeight="1" x14ac:dyDescent="0.25">
      <c r="A8" s="5">
        <v>121001</v>
      </c>
      <c r="B8" s="5" t="s">
        <v>125</v>
      </c>
      <c r="C8" s="68">
        <v>4000</v>
      </c>
      <c r="D8" s="68">
        <v>4000</v>
      </c>
      <c r="E8" s="68">
        <v>4000</v>
      </c>
      <c r="F8" s="68">
        <v>4000</v>
      </c>
      <c r="G8" s="68">
        <v>4000</v>
      </c>
      <c r="H8" s="68">
        <v>4000</v>
      </c>
      <c r="I8" s="68">
        <v>4000</v>
      </c>
    </row>
    <row r="9" spans="1:9" ht="15" customHeight="1" x14ac:dyDescent="0.25">
      <c r="A9" s="5">
        <v>121002</v>
      </c>
      <c r="B9" s="5" t="s">
        <v>126</v>
      </c>
      <c r="C9" s="68">
        <v>15348.08</v>
      </c>
      <c r="D9" s="68">
        <v>15864.5</v>
      </c>
      <c r="E9" s="68">
        <v>12600</v>
      </c>
      <c r="F9" s="68">
        <v>12600</v>
      </c>
      <c r="G9" s="68">
        <v>12600</v>
      </c>
      <c r="H9" s="68">
        <v>12600</v>
      </c>
      <c r="I9" s="68">
        <v>12600</v>
      </c>
    </row>
    <row r="10" spans="1:9" ht="15" customHeight="1" x14ac:dyDescent="0.25">
      <c r="A10" s="5">
        <v>121003</v>
      </c>
      <c r="B10" s="5" t="s">
        <v>127</v>
      </c>
      <c r="C10" s="68">
        <v>26</v>
      </c>
      <c r="D10" s="68">
        <v>26</v>
      </c>
      <c r="E10" s="68">
        <v>26</v>
      </c>
      <c r="F10" s="68">
        <v>26</v>
      </c>
      <c r="G10" s="68">
        <v>26</v>
      </c>
      <c r="H10" s="68">
        <v>26</v>
      </c>
      <c r="I10" s="68">
        <v>26</v>
      </c>
    </row>
    <row r="11" spans="1:9" ht="19.899999999999999" customHeight="1" x14ac:dyDescent="0.25">
      <c r="A11" s="13">
        <v>133</v>
      </c>
      <c r="B11" s="13" t="s">
        <v>128</v>
      </c>
      <c r="C11" s="78">
        <f t="shared" ref="C11" si="2">SUM(C12:C13)</f>
        <v>15077.33</v>
      </c>
      <c r="D11" s="78">
        <f>D12+D13</f>
        <v>20980</v>
      </c>
      <c r="E11" s="78">
        <f>E12+E13</f>
        <v>23300</v>
      </c>
      <c r="F11" s="78">
        <v>23300</v>
      </c>
      <c r="G11" s="78">
        <f>G12+G13</f>
        <v>24900</v>
      </c>
      <c r="H11" s="110">
        <f>H12+H13</f>
        <v>24900</v>
      </c>
      <c r="I11" s="78">
        <f>I12+I13</f>
        <v>24900</v>
      </c>
    </row>
    <row r="12" spans="1:9" ht="15" customHeight="1" x14ac:dyDescent="0.25">
      <c r="A12" s="5">
        <v>133001</v>
      </c>
      <c r="B12" s="5" t="s">
        <v>129</v>
      </c>
      <c r="C12" s="68">
        <v>472</v>
      </c>
      <c r="D12" s="68">
        <v>492</v>
      </c>
      <c r="E12" s="68">
        <v>400</v>
      </c>
      <c r="F12" s="68">
        <v>400</v>
      </c>
      <c r="G12" s="68">
        <v>400</v>
      </c>
      <c r="H12" s="71">
        <v>400</v>
      </c>
      <c r="I12" s="68">
        <v>400</v>
      </c>
    </row>
    <row r="13" spans="1:9" ht="15" customHeight="1" x14ac:dyDescent="0.25">
      <c r="A13" s="5">
        <v>133013</v>
      </c>
      <c r="B13" s="5" t="s">
        <v>130</v>
      </c>
      <c r="C13" s="68">
        <v>14605.33</v>
      </c>
      <c r="D13" s="68">
        <v>20488</v>
      </c>
      <c r="E13" s="68">
        <v>22900</v>
      </c>
      <c r="F13" s="68">
        <v>22900</v>
      </c>
      <c r="G13" s="68">
        <v>24500</v>
      </c>
      <c r="H13" s="71">
        <v>24500</v>
      </c>
      <c r="I13" s="68">
        <v>24500</v>
      </c>
    </row>
    <row r="14" spans="1:9" ht="22.9" customHeight="1" x14ac:dyDescent="0.25">
      <c r="A14" s="13">
        <v>212</v>
      </c>
      <c r="B14" s="13" t="s">
        <v>131</v>
      </c>
      <c r="C14" s="67">
        <f t="shared" ref="C14" si="3">SUM(C15:C16)</f>
        <v>21917.91</v>
      </c>
      <c r="D14" s="67">
        <f>D15+D16</f>
        <v>20707.11</v>
      </c>
      <c r="E14" s="67">
        <f>E15+E16</f>
        <v>19298.060000000001</v>
      </c>
      <c r="F14" s="67">
        <v>19298.060000000001</v>
      </c>
      <c r="G14" s="67">
        <f>G15+G16</f>
        <v>19298.060000000001</v>
      </c>
      <c r="H14" s="106">
        <f>H15+H16</f>
        <v>19298.060000000001</v>
      </c>
      <c r="I14" s="67">
        <f>I15+I16</f>
        <v>19298.060000000001</v>
      </c>
    </row>
    <row r="15" spans="1:9" ht="15" customHeight="1" x14ac:dyDescent="0.25">
      <c r="A15" s="5">
        <v>212004</v>
      </c>
      <c r="B15" s="5" t="s">
        <v>277</v>
      </c>
      <c r="C15" s="66">
        <v>0</v>
      </c>
      <c r="D15" s="66">
        <v>141.08000000000001</v>
      </c>
      <c r="E15" s="66">
        <v>0.06</v>
      </c>
      <c r="F15" s="66">
        <v>0.06</v>
      </c>
      <c r="G15" s="66">
        <v>0.06</v>
      </c>
      <c r="H15" s="66">
        <v>0.06</v>
      </c>
      <c r="I15" s="66">
        <v>0.06</v>
      </c>
    </row>
    <row r="16" spans="1:9" ht="15" customHeight="1" x14ac:dyDescent="0.25">
      <c r="A16" s="5">
        <v>212003</v>
      </c>
      <c r="B16" s="5" t="s">
        <v>132</v>
      </c>
      <c r="C16" s="66">
        <v>21917.91</v>
      </c>
      <c r="D16" s="66">
        <v>20566.03</v>
      </c>
      <c r="E16" s="66">
        <v>19298</v>
      </c>
      <c r="F16" s="66">
        <v>19298</v>
      </c>
      <c r="G16" s="66">
        <v>19298</v>
      </c>
      <c r="H16" s="73">
        <v>19298</v>
      </c>
      <c r="I16" s="66">
        <v>19298</v>
      </c>
    </row>
    <row r="17" spans="1:9" ht="20.25" customHeight="1" x14ac:dyDescent="0.25">
      <c r="A17" s="13">
        <v>221</v>
      </c>
      <c r="B17" s="13" t="s">
        <v>133</v>
      </c>
      <c r="C17" s="67">
        <f t="shared" ref="C17" si="4">SUM(C18:C19)</f>
        <v>1676.44</v>
      </c>
      <c r="D17" s="67">
        <f>D18+D19</f>
        <v>2067</v>
      </c>
      <c r="E17" s="67">
        <f>E18+E19</f>
        <v>2500</v>
      </c>
      <c r="F17" s="67">
        <v>2500</v>
      </c>
      <c r="G17" s="67">
        <f t="shared" ref="G17:I17" si="5">SUM(G18:G19)</f>
        <v>2500</v>
      </c>
      <c r="H17" s="67">
        <f t="shared" si="5"/>
        <v>2500</v>
      </c>
      <c r="I17" s="67">
        <f t="shared" si="5"/>
        <v>2500</v>
      </c>
    </row>
    <row r="18" spans="1:9" ht="15" customHeight="1" x14ac:dyDescent="0.25">
      <c r="A18" s="5">
        <v>221004</v>
      </c>
      <c r="B18" s="19" t="s">
        <v>245</v>
      </c>
      <c r="C18" s="66">
        <v>1658</v>
      </c>
      <c r="D18" s="66">
        <v>2067</v>
      </c>
      <c r="E18" s="66">
        <v>2500</v>
      </c>
      <c r="F18" s="66">
        <v>2500</v>
      </c>
      <c r="G18" s="66">
        <v>2500</v>
      </c>
      <c r="H18" s="66">
        <v>2500</v>
      </c>
      <c r="I18" s="66">
        <v>2500</v>
      </c>
    </row>
    <row r="19" spans="1:9" ht="15" customHeight="1" x14ac:dyDescent="0.25">
      <c r="A19" s="6">
        <v>222003</v>
      </c>
      <c r="B19" s="6" t="s">
        <v>134</v>
      </c>
      <c r="C19" s="68">
        <v>18.440000000000001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</row>
    <row r="20" spans="1:9" ht="24" customHeight="1" x14ac:dyDescent="0.25">
      <c r="A20" s="14">
        <v>223</v>
      </c>
      <c r="B20" s="14" t="s">
        <v>135</v>
      </c>
      <c r="C20" s="78">
        <f t="shared" ref="C20" si="6">C21+C22+C23+C24+C25</f>
        <v>9748.39</v>
      </c>
      <c r="D20" s="78">
        <f t="shared" ref="D20:I20" si="7">D21+D22+D23+D24+D25</f>
        <v>13840.229999999998</v>
      </c>
      <c r="E20" s="78">
        <f t="shared" si="7"/>
        <v>12566.38</v>
      </c>
      <c r="F20" s="78">
        <f t="shared" si="7"/>
        <v>12866.38</v>
      </c>
      <c r="G20" s="78">
        <f t="shared" si="7"/>
        <v>12566.38</v>
      </c>
      <c r="H20" s="78">
        <f t="shared" si="7"/>
        <v>12566.38</v>
      </c>
      <c r="I20" s="78">
        <f t="shared" si="7"/>
        <v>12566.38</v>
      </c>
    </row>
    <row r="21" spans="1:9" ht="15" customHeight="1" x14ac:dyDescent="0.25">
      <c r="A21" s="9">
        <v>223001</v>
      </c>
      <c r="B21" s="9" t="s">
        <v>136</v>
      </c>
      <c r="C21" s="68">
        <v>4229.68</v>
      </c>
      <c r="D21" s="68">
        <v>8214.9699999999993</v>
      </c>
      <c r="E21" s="68">
        <v>7500</v>
      </c>
      <c r="F21" s="68">
        <v>8800</v>
      </c>
      <c r="G21" s="68">
        <v>7500</v>
      </c>
      <c r="H21" s="68">
        <v>7500</v>
      </c>
      <c r="I21" s="68">
        <v>7500</v>
      </c>
    </row>
    <row r="22" spans="1:9" ht="15" customHeight="1" x14ac:dyDescent="0.25">
      <c r="A22" s="5">
        <v>223002</v>
      </c>
      <c r="B22" s="5" t="s">
        <v>137</v>
      </c>
      <c r="C22" s="66">
        <v>4140</v>
      </c>
      <c r="D22" s="66">
        <v>4485</v>
      </c>
      <c r="E22" s="66">
        <v>4000</v>
      </c>
      <c r="F22" s="66">
        <v>3000</v>
      </c>
      <c r="G22" s="66">
        <v>4000</v>
      </c>
      <c r="H22" s="66">
        <v>4000</v>
      </c>
      <c r="I22" s="66">
        <v>4000</v>
      </c>
    </row>
    <row r="23" spans="1:9" ht="15" customHeight="1" x14ac:dyDescent="0.25">
      <c r="A23" s="5">
        <v>223003</v>
      </c>
      <c r="B23" s="5" t="s">
        <v>138</v>
      </c>
      <c r="C23" s="66">
        <v>1312.33</v>
      </c>
      <c r="D23" s="66">
        <v>1073.8800000000001</v>
      </c>
      <c r="E23" s="66">
        <v>1000</v>
      </c>
      <c r="F23" s="66">
        <v>1000</v>
      </c>
      <c r="G23" s="66">
        <v>1000</v>
      </c>
      <c r="H23" s="66">
        <v>1000</v>
      </c>
      <c r="I23" s="66">
        <v>1000</v>
      </c>
    </row>
    <row r="24" spans="1:9" ht="15" customHeight="1" x14ac:dyDescent="0.25">
      <c r="A24" s="8">
        <v>223001</v>
      </c>
      <c r="B24" s="8" t="s">
        <v>261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</row>
    <row r="25" spans="1:9" ht="15" customHeight="1" x14ac:dyDescent="0.25">
      <c r="A25" s="22">
        <v>229005</v>
      </c>
      <c r="B25" s="22" t="s">
        <v>214</v>
      </c>
      <c r="C25" s="66">
        <v>66.38</v>
      </c>
      <c r="D25" s="66">
        <v>66.38</v>
      </c>
      <c r="E25" s="66">
        <v>66.38</v>
      </c>
      <c r="F25" s="66">
        <v>66.38</v>
      </c>
      <c r="G25" s="66">
        <v>66.38</v>
      </c>
      <c r="H25" s="66">
        <v>66.38</v>
      </c>
      <c r="I25" s="66">
        <v>66.38</v>
      </c>
    </row>
    <row r="26" spans="1:9" ht="15" customHeight="1" x14ac:dyDescent="0.25">
      <c r="A26" s="13">
        <v>240</v>
      </c>
      <c r="B26" s="13" t="s">
        <v>139</v>
      </c>
      <c r="C26" s="67">
        <f t="shared" ref="C26" si="8">SUM(C27:C28)</f>
        <v>29.43</v>
      </c>
      <c r="D26" s="67">
        <v>52.92</v>
      </c>
      <c r="E26" s="67">
        <v>64</v>
      </c>
      <c r="F26" s="67">
        <v>64</v>
      </c>
      <c r="G26" s="67">
        <f t="shared" ref="G26:I26" si="9">SUM(G27:G28)</f>
        <v>64</v>
      </c>
      <c r="H26" s="67">
        <f t="shared" si="9"/>
        <v>64</v>
      </c>
      <c r="I26" s="67">
        <f t="shared" si="9"/>
        <v>64</v>
      </c>
    </row>
    <row r="27" spans="1:9" ht="15" customHeight="1" x14ac:dyDescent="0.25">
      <c r="A27" s="5">
        <v>242</v>
      </c>
      <c r="B27" s="5" t="s">
        <v>140</v>
      </c>
      <c r="C27" s="66">
        <v>29.43</v>
      </c>
      <c r="D27" s="66">
        <v>52.92</v>
      </c>
      <c r="E27" s="66">
        <v>64</v>
      </c>
      <c r="F27" s="66">
        <v>64</v>
      </c>
      <c r="G27" s="66">
        <v>64</v>
      </c>
      <c r="H27" s="66">
        <v>64</v>
      </c>
      <c r="I27" s="66">
        <v>64</v>
      </c>
    </row>
    <row r="28" spans="1:9" ht="15" customHeight="1" x14ac:dyDescent="0.25">
      <c r="A28" s="29">
        <v>291008</v>
      </c>
      <c r="B28" s="29" t="s">
        <v>141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106">
        <v>0</v>
      </c>
      <c r="I28" s="67">
        <v>0</v>
      </c>
    </row>
    <row r="29" spans="1:9" ht="21.75" customHeight="1" x14ac:dyDescent="0.25">
      <c r="A29" s="14">
        <v>292</v>
      </c>
      <c r="B29" s="14" t="s">
        <v>142</v>
      </c>
      <c r="C29" s="67">
        <f t="shared" ref="C29" si="10">SUM(C30:C36)</f>
        <v>1042.98</v>
      </c>
      <c r="D29" s="67">
        <f>D30+D31+D32+D33+D34+D35+D36</f>
        <v>3725.06</v>
      </c>
      <c r="E29" s="67">
        <f>E30+E31+E32+E33+E34+E35+E36</f>
        <v>100</v>
      </c>
      <c r="F29" s="67">
        <v>1255.07</v>
      </c>
      <c r="G29" s="67">
        <f>G30+G31+G32+G33+G34+G35+G36</f>
        <v>100</v>
      </c>
      <c r="H29" s="67">
        <f>H30+H31+H32+H33+H34+H35+H36</f>
        <v>100</v>
      </c>
      <c r="I29" s="67">
        <f>I30+I31+I32+I33+I34+I35+I36</f>
        <v>100</v>
      </c>
    </row>
    <row r="30" spans="1:9" ht="15" customHeight="1" x14ac:dyDescent="0.25">
      <c r="A30" s="5">
        <v>292012</v>
      </c>
      <c r="B30" s="5" t="s">
        <v>143</v>
      </c>
      <c r="C30" s="66">
        <v>562.29999999999995</v>
      </c>
      <c r="D30" s="66">
        <v>3212.09</v>
      </c>
      <c r="E30" s="66">
        <v>0</v>
      </c>
      <c r="F30" s="66">
        <v>1155.07</v>
      </c>
      <c r="G30" s="66">
        <v>0</v>
      </c>
      <c r="H30" s="66">
        <v>0</v>
      </c>
      <c r="I30" s="66">
        <v>0</v>
      </c>
    </row>
    <row r="31" spans="1:9" ht="15" customHeight="1" x14ac:dyDescent="0.25">
      <c r="A31" s="19">
        <v>291006</v>
      </c>
      <c r="B31" s="19" t="s">
        <v>249</v>
      </c>
      <c r="C31" s="66">
        <v>0</v>
      </c>
      <c r="D31" s="66">
        <v>221.43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</row>
    <row r="32" spans="1:9" ht="15" customHeight="1" x14ac:dyDescent="0.25">
      <c r="A32" s="19">
        <v>291008</v>
      </c>
      <c r="B32" s="19" t="s">
        <v>279</v>
      </c>
      <c r="C32" s="66">
        <v>0</v>
      </c>
      <c r="D32" s="66">
        <v>61.23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</row>
    <row r="33" spans="1:9" ht="15" customHeight="1" x14ac:dyDescent="0.25">
      <c r="A33" s="5">
        <v>291007</v>
      </c>
      <c r="B33" s="5" t="s">
        <v>248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</row>
    <row r="34" spans="1:9" ht="15" customHeight="1" x14ac:dyDescent="0.25">
      <c r="A34" s="5">
        <v>292008</v>
      </c>
      <c r="B34" s="19" t="s">
        <v>205</v>
      </c>
      <c r="C34" s="66">
        <v>213.31</v>
      </c>
      <c r="D34" s="66">
        <v>110.18</v>
      </c>
      <c r="E34" s="66">
        <v>100</v>
      </c>
      <c r="F34" s="66">
        <v>100</v>
      </c>
      <c r="G34" s="66">
        <v>100</v>
      </c>
      <c r="H34" s="66">
        <v>100</v>
      </c>
      <c r="I34" s="66">
        <v>100</v>
      </c>
    </row>
    <row r="35" spans="1:9" ht="15" customHeight="1" x14ac:dyDescent="0.25">
      <c r="A35" s="5">
        <v>292017</v>
      </c>
      <c r="B35" s="5" t="s">
        <v>215</v>
      </c>
      <c r="C35" s="66">
        <v>192.59</v>
      </c>
      <c r="D35" s="66">
        <v>120.13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</row>
    <row r="36" spans="1:9" ht="15" customHeight="1" x14ac:dyDescent="0.25">
      <c r="A36" s="5">
        <v>292027</v>
      </c>
      <c r="B36" s="5" t="s">
        <v>144</v>
      </c>
      <c r="C36" s="66">
        <v>74.78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</row>
    <row r="37" spans="1:9" ht="30" customHeight="1" x14ac:dyDescent="0.25">
      <c r="A37" s="159">
        <v>312001</v>
      </c>
      <c r="B37" s="13" t="s">
        <v>145</v>
      </c>
      <c r="C37" s="67">
        <f t="shared" ref="C37" si="11">SUM(C38:C64)</f>
        <v>501956</v>
      </c>
      <c r="D37" s="67">
        <f>D38+D39+D40+D41+D43+D44+D45+D48+D49+D50+D51+D52+D53+D54+D55+D57+D58+D59+D64+D65</f>
        <v>650483.99000000022</v>
      </c>
      <c r="E37" s="67">
        <f>E38+E39+E40+E41+E43+E44+E45+E48+E49+E50+E51+E52+E53+E54+E55+E57+E58+E59+E64+E65</f>
        <v>602648.09000000008</v>
      </c>
      <c r="F37" s="67">
        <f>F38+F39+F40+F41+F42+F43+F44+F45+F46+F47+F48+F49+F50+F51+F52+F53+F54+F55+F56+F57+F58+F59+F60+F61+F62+F63+F64+F65</f>
        <v>716821.33</v>
      </c>
      <c r="G37" s="67">
        <f>G38+G39+G40+G41+G43+G45+G48+G49+G50+G51+G52+G53+G54+G55+G57+G58+G59+G64+G65</f>
        <v>603616.80000000005</v>
      </c>
      <c r="H37" s="106">
        <f>H38+H39+H40+H41+H43+H44+H45+H48+H49+H50+H51+H52+H53+H54+H55+H57+H58+H59+H64+H65</f>
        <v>597440.80000000005</v>
      </c>
      <c r="I37" s="67">
        <f>I38+I39+I40+I41+I43+I44+I45+I48+I49+I50+I51+I52+I53+I54+I55+I57+I58+I59+I64+I65</f>
        <v>597440.80000000005</v>
      </c>
    </row>
    <row r="38" spans="1:9" ht="15" customHeight="1" x14ac:dyDescent="0.25">
      <c r="A38" s="160"/>
      <c r="B38" s="5" t="s">
        <v>146</v>
      </c>
      <c r="C38" s="66">
        <v>480316.89</v>
      </c>
      <c r="D38" s="66">
        <v>539722</v>
      </c>
      <c r="E38" s="66">
        <v>539722</v>
      </c>
      <c r="F38" s="66">
        <v>587680</v>
      </c>
      <c r="G38" s="66">
        <v>587804</v>
      </c>
      <c r="H38" s="73">
        <v>587804</v>
      </c>
      <c r="I38" s="66">
        <v>587804</v>
      </c>
    </row>
    <row r="39" spans="1:9" ht="15" customHeight="1" x14ac:dyDescent="0.25">
      <c r="A39" s="160"/>
      <c r="B39" s="19" t="s">
        <v>325</v>
      </c>
      <c r="C39" s="66">
        <v>0</v>
      </c>
      <c r="D39" s="66">
        <v>50700</v>
      </c>
      <c r="E39" s="66">
        <v>0</v>
      </c>
      <c r="F39" s="66">
        <v>0</v>
      </c>
      <c r="G39" s="73">
        <v>0</v>
      </c>
      <c r="H39" s="73">
        <v>0</v>
      </c>
      <c r="I39" s="73">
        <v>0</v>
      </c>
    </row>
    <row r="40" spans="1:9" ht="15" customHeight="1" x14ac:dyDescent="0.25">
      <c r="A40" s="160"/>
      <c r="B40" s="19" t="s">
        <v>173</v>
      </c>
      <c r="C40" s="66">
        <v>6458</v>
      </c>
      <c r="D40" s="66">
        <v>6515</v>
      </c>
      <c r="E40" s="66">
        <v>0</v>
      </c>
      <c r="F40" s="66">
        <v>6336</v>
      </c>
      <c r="G40" s="73">
        <v>0</v>
      </c>
      <c r="H40" s="73">
        <v>0</v>
      </c>
      <c r="I40" s="73">
        <v>0</v>
      </c>
    </row>
    <row r="41" spans="1:9" ht="15" customHeight="1" x14ac:dyDescent="0.25">
      <c r="A41" s="160"/>
      <c r="B41" s="5" t="s">
        <v>147</v>
      </c>
      <c r="C41" s="66">
        <v>100</v>
      </c>
      <c r="D41" s="66">
        <v>200</v>
      </c>
      <c r="E41" s="66">
        <v>0</v>
      </c>
      <c r="F41" s="66">
        <v>0</v>
      </c>
      <c r="G41" s="73">
        <v>0</v>
      </c>
      <c r="H41" s="73">
        <v>0</v>
      </c>
      <c r="I41" s="73">
        <v>0</v>
      </c>
    </row>
    <row r="42" spans="1:9" ht="15" customHeight="1" x14ac:dyDescent="0.25">
      <c r="A42" s="160"/>
      <c r="B42" s="19" t="s">
        <v>334</v>
      </c>
      <c r="C42" s="66">
        <v>0</v>
      </c>
      <c r="D42" s="66">
        <v>0</v>
      </c>
      <c r="E42" s="66">
        <v>0</v>
      </c>
      <c r="F42" s="66">
        <v>1200</v>
      </c>
      <c r="G42" s="73">
        <v>0</v>
      </c>
      <c r="H42" s="73">
        <v>0</v>
      </c>
      <c r="I42" s="73">
        <v>0</v>
      </c>
    </row>
    <row r="43" spans="1:9" ht="15" customHeight="1" x14ac:dyDescent="0.25">
      <c r="A43" s="160"/>
      <c r="B43" s="19" t="s">
        <v>217</v>
      </c>
      <c r="C43" s="66">
        <v>3000</v>
      </c>
      <c r="D43" s="66">
        <v>0</v>
      </c>
      <c r="E43" s="66">
        <v>0</v>
      </c>
      <c r="F43" s="66">
        <v>3000</v>
      </c>
      <c r="G43" s="73">
        <v>0</v>
      </c>
      <c r="H43" s="73">
        <v>0</v>
      </c>
      <c r="I43" s="73">
        <v>0</v>
      </c>
    </row>
    <row r="44" spans="1:9" ht="15" customHeight="1" x14ac:dyDescent="0.25">
      <c r="A44" s="160"/>
      <c r="B44" s="19" t="s">
        <v>218</v>
      </c>
      <c r="C44" s="66">
        <v>3400</v>
      </c>
      <c r="D44" s="66">
        <v>3300</v>
      </c>
      <c r="E44" s="66"/>
      <c r="F44" s="66">
        <v>5100</v>
      </c>
      <c r="G44" s="73">
        <v>0</v>
      </c>
      <c r="H44" s="73">
        <v>0</v>
      </c>
      <c r="I44" s="73">
        <v>0</v>
      </c>
    </row>
    <row r="45" spans="1:9" ht="15" customHeight="1" x14ac:dyDescent="0.25">
      <c r="A45" s="160"/>
      <c r="B45" s="19" t="s">
        <v>216</v>
      </c>
      <c r="C45" s="66">
        <v>0</v>
      </c>
      <c r="D45" s="66">
        <v>880</v>
      </c>
      <c r="E45" s="66">
        <v>0</v>
      </c>
      <c r="F45" s="66">
        <v>5348</v>
      </c>
      <c r="G45" s="73">
        <v>0</v>
      </c>
      <c r="H45" s="73">
        <v>0</v>
      </c>
      <c r="I45" s="73">
        <v>0</v>
      </c>
    </row>
    <row r="46" spans="1:9" ht="15" customHeight="1" x14ac:dyDescent="0.25">
      <c r="A46" s="160"/>
      <c r="B46" s="19" t="s">
        <v>335</v>
      </c>
      <c r="C46" s="66">
        <v>0</v>
      </c>
      <c r="D46" s="66">
        <v>0</v>
      </c>
      <c r="E46" s="66">
        <v>0</v>
      </c>
      <c r="F46" s="66">
        <v>3500</v>
      </c>
      <c r="G46" s="73">
        <v>0</v>
      </c>
      <c r="H46" s="73">
        <v>0</v>
      </c>
      <c r="I46" s="73">
        <v>0</v>
      </c>
    </row>
    <row r="47" spans="1:9" ht="15" customHeight="1" x14ac:dyDescent="0.25">
      <c r="A47" s="160"/>
      <c r="B47" s="19" t="s">
        <v>336</v>
      </c>
      <c r="C47" s="66">
        <v>0</v>
      </c>
      <c r="D47" s="66">
        <v>0</v>
      </c>
      <c r="E47" s="66">
        <v>0</v>
      </c>
      <c r="F47" s="66">
        <v>3117</v>
      </c>
      <c r="G47" s="73">
        <v>0</v>
      </c>
      <c r="H47" s="73">
        <v>0</v>
      </c>
      <c r="I47" s="73">
        <v>0</v>
      </c>
    </row>
    <row r="48" spans="1:9" ht="15" customHeight="1" x14ac:dyDescent="0.25">
      <c r="A48" s="160"/>
      <c r="B48" s="5" t="s">
        <v>148</v>
      </c>
      <c r="C48" s="66">
        <v>2762</v>
      </c>
      <c r="D48" s="66">
        <v>3628</v>
      </c>
      <c r="E48" s="66">
        <v>3628</v>
      </c>
      <c r="F48" s="66">
        <v>3764</v>
      </c>
      <c r="G48" s="66">
        <v>3764</v>
      </c>
      <c r="H48" s="73">
        <v>3764</v>
      </c>
      <c r="I48" s="66">
        <v>3764</v>
      </c>
    </row>
    <row r="49" spans="1:9" ht="15" customHeight="1" x14ac:dyDescent="0.25">
      <c r="A49" s="160"/>
      <c r="B49" s="5" t="s">
        <v>149</v>
      </c>
      <c r="C49" s="66">
        <v>1482.96</v>
      </c>
      <c r="D49" s="66">
        <v>1486.29</v>
      </c>
      <c r="E49" s="66">
        <v>1486.29</v>
      </c>
      <c r="F49" s="66">
        <v>1946</v>
      </c>
      <c r="G49" s="66">
        <v>1946</v>
      </c>
      <c r="H49" s="66">
        <v>1946</v>
      </c>
      <c r="I49" s="66">
        <v>1946</v>
      </c>
    </row>
    <row r="50" spans="1:9" ht="15" customHeight="1" x14ac:dyDescent="0.25">
      <c r="A50" s="160"/>
      <c r="B50" s="5" t="s">
        <v>150</v>
      </c>
      <c r="C50" s="66">
        <v>57.72</v>
      </c>
      <c r="D50" s="66">
        <v>320.27999999999997</v>
      </c>
      <c r="E50" s="66">
        <v>57.84</v>
      </c>
      <c r="F50" s="66">
        <v>57.84</v>
      </c>
      <c r="G50" s="66">
        <v>57.84</v>
      </c>
      <c r="H50" s="66">
        <v>57.84</v>
      </c>
      <c r="I50" s="66">
        <v>57.84</v>
      </c>
    </row>
    <row r="51" spans="1:9" ht="15" customHeight="1" x14ac:dyDescent="0.25">
      <c r="A51" s="160"/>
      <c r="B51" s="19" t="s">
        <v>232</v>
      </c>
      <c r="C51" s="66">
        <v>21.2</v>
      </c>
      <c r="D51" s="66">
        <v>22.8</v>
      </c>
      <c r="E51" s="66">
        <v>22.8</v>
      </c>
      <c r="F51" s="66">
        <v>22.8</v>
      </c>
      <c r="G51" s="66">
        <v>22.8</v>
      </c>
      <c r="H51" s="66">
        <v>22.8</v>
      </c>
      <c r="I51" s="66">
        <v>22.8</v>
      </c>
    </row>
    <row r="52" spans="1:9" ht="15" customHeight="1" x14ac:dyDescent="0.25">
      <c r="A52" s="160"/>
      <c r="B52" s="5" t="s">
        <v>151</v>
      </c>
      <c r="C52" s="66">
        <v>440.88</v>
      </c>
      <c r="D52" s="66">
        <v>441.87</v>
      </c>
      <c r="E52" s="66">
        <v>441.87</v>
      </c>
      <c r="F52" s="66">
        <v>441.87</v>
      </c>
      <c r="G52" s="66">
        <v>441.87</v>
      </c>
      <c r="H52" s="66">
        <v>441.87</v>
      </c>
      <c r="I52" s="66">
        <v>441.87</v>
      </c>
    </row>
    <row r="53" spans="1:9" ht="15" customHeight="1" x14ac:dyDescent="0.25">
      <c r="A53" s="160"/>
      <c r="B53" s="5" t="s">
        <v>152</v>
      </c>
      <c r="C53" s="66">
        <v>124.29</v>
      </c>
      <c r="D53" s="66">
        <v>125.17</v>
      </c>
      <c r="E53" s="66">
        <v>124.29</v>
      </c>
      <c r="F53" s="66">
        <v>124.29</v>
      </c>
      <c r="G53" s="66">
        <v>124.29</v>
      </c>
      <c r="H53" s="66">
        <v>124.29</v>
      </c>
      <c r="I53" s="66">
        <v>124.29</v>
      </c>
    </row>
    <row r="54" spans="1:9" ht="15" customHeight="1" x14ac:dyDescent="0.25">
      <c r="A54" s="160"/>
      <c r="B54" s="5" t="s">
        <v>280</v>
      </c>
      <c r="C54" s="66">
        <v>129.19999999999999</v>
      </c>
      <c r="D54" s="66">
        <v>26931.08</v>
      </c>
      <c r="E54" s="66">
        <v>49000</v>
      </c>
      <c r="F54" s="66">
        <v>49000</v>
      </c>
      <c r="G54" s="66">
        <v>0</v>
      </c>
      <c r="H54" s="73">
        <v>0</v>
      </c>
      <c r="I54" s="66">
        <v>0</v>
      </c>
    </row>
    <row r="55" spans="1:9" ht="15" customHeight="1" x14ac:dyDescent="0.25">
      <c r="A55" s="160"/>
      <c r="B55" s="5" t="s">
        <v>304</v>
      </c>
      <c r="C55" s="85">
        <v>0</v>
      </c>
      <c r="D55" s="85">
        <v>6297.56</v>
      </c>
      <c r="E55" s="85">
        <v>4914</v>
      </c>
      <c r="F55" s="85">
        <v>6474</v>
      </c>
      <c r="G55" s="85">
        <v>6176</v>
      </c>
      <c r="H55" s="123">
        <v>0</v>
      </c>
      <c r="I55" s="85">
        <v>0</v>
      </c>
    </row>
    <row r="56" spans="1:9" ht="15" customHeight="1" x14ac:dyDescent="0.25">
      <c r="A56" s="160"/>
      <c r="B56" s="21" t="s">
        <v>333</v>
      </c>
      <c r="C56" s="86">
        <v>0</v>
      </c>
      <c r="D56" s="86">
        <v>0</v>
      </c>
      <c r="E56" s="86">
        <v>0</v>
      </c>
      <c r="F56" s="86">
        <v>18053.64</v>
      </c>
      <c r="G56" s="86">
        <v>0</v>
      </c>
      <c r="H56" s="129">
        <v>0</v>
      </c>
      <c r="I56" s="85">
        <v>0</v>
      </c>
    </row>
    <row r="57" spans="1:9" ht="15" customHeight="1" x14ac:dyDescent="0.25">
      <c r="A57" s="160"/>
      <c r="B57" s="7" t="s">
        <v>153</v>
      </c>
      <c r="C57" s="86">
        <v>231</v>
      </c>
      <c r="D57" s="86">
        <v>251.08</v>
      </c>
      <c r="E57" s="86">
        <v>251</v>
      </c>
      <c r="F57" s="86">
        <v>279.97000000000003</v>
      </c>
      <c r="G57" s="86">
        <v>280</v>
      </c>
      <c r="H57" s="129">
        <v>280</v>
      </c>
      <c r="I57" s="85">
        <v>280</v>
      </c>
    </row>
    <row r="58" spans="1:9" ht="15" customHeight="1" x14ac:dyDescent="0.25">
      <c r="A58" s="160"/>
      <c r="B58" s="7" t="s">
        <v>154</v>
      </c>
      <c r="C58" s="86">
        <v>3000</v>
      </c>
      <c r="D58" s="86">
        <v>2855.17</v>
      </c>
      <c r="E58" s="86">
        <v>3000</v>
      </c>
      <c r="F58" s="86">
        <v>3000</v>
      </c>
      <c r="G58" s="86">
        <v>3000</v>
      </c>
      <c r="H58" s="129">
        <v>3000</v>
      </c>
      <c r="I58" s="85">
        <v>3000</v>
      </c>
    </row>
    <row r="59" spans="1:9" ht="15" customHeight="1" x14ac:dyDescent="0.25">
      <c r="A59" s="160"/>
      <c r="B59" s="21" t="s">
        <v>330</v>
      </c>
      <c r="C59" s="86">
        <v>0</v>
      </c>
      <c r="D59" s="86">
        <v>4531.13</v>
      </c>
      <c r="E59" s="86">
        <v>0</v>
      </c>
      <c r="F59" s="86">
        <v>1066.2</v>
      </c>
      <c r="G59" s="86">
        <v>0</v>
      </c>
      <c r="H59" s="129">
        <v>0</v>
      </c>
      <c r="I59" s="85">
        <v>0</v>
      </c>
    </row>
    <row r="60" spans="1:9" ht="15" customHeight="1" x14ac:dyDescent="0.25">
      <c r="A60" s="160"/>
      <c r="B60" s="21" t="s">
        <v>338</v>
      </c>
      <c r="C60" s="86">
        <v>0</v>
      </c>
      <c r="D60" s="86">
        <v>0</v>
      </c>
      <c r="E60" s="86">
        <v>0</v>
      </c>
      <c r="F60" s="86">
        <v>9260.85</v>
      </c>
      <c r="G60" s="86">
        <v>0</v>
      </c>
      <c r="H60" s="129">
        <v>0</v>
      </c>
      <c r="I60" s="85">
        <v>0</v>
      </c>
    </row>
    <row r="61" spans="1:9" ht="15" customHeight="1" x14ac:dyDescent="0.25">
      <c r="A61" s="160"/>
      <c r="B61" s="21" t="s">
        <v>337</v>
      </c>
      <c r="C61" s="86">
        <v>0</v>
      </c>
      <c r="D61" s="86">
        <v>0</v>
      </c>
      <c r="E61" s="86">
        <v>0</v>
      </c>
      <c r="F61" s="86">
        <v>2688</v>
      </c>
      <c r="G61" s="86">
        <v>3837.15</v>
      </c>
      <c r="H61" s="129">
        <v>0</v>
      </c>
      <c r="I61" s="85">
        <v>0</v>
      </c>
    </row>
    <row r="62" spans="1:9" ht="15" customHeight="1" x14ac:dyDescent="0.25">
      <c r="A62" s="160"/>
      <c r="B62" s="21" t="s">
        <v>339</v>
      </c>
      <c r="C62" s="86">
        <v>0</v>
      </c>
      <c r="D62" s="86">
        <v>0</v>
      </c>
      <c r="E62" s="86">
        <v>0</v>
      </c>
      <c r="F62" s="86">
        <v>1250.8399999999999</v>
      </c>
      <c r="G62" s="86">
        <v>0</v>
      </c>
      <c r="H62" s="129">
        <v>0</v>
      </c>
      <c r="I62" s="85">
        <v>0</v>
      </c>
    </row>
    <row r="63" spans="1:9" ht="15" customHeight="1" x14ac:dyDescent="0.25">
      <c r="A63" s="160"/>
      <c r="B63" s="21" t="s">
        <v>340</v>
      </c>
      <c r="C63" s="86">
        <v>0</v>
      </c>
      <c r="D63" s="86">
        <v>0</v>
      </c>
      <c r="E63" s="86">
        <v>0</v>
      </c>
      <c r="F63" s="86">
        <v>3306.25</v>
      </c>
      <c r="G63" s="86">
        <v>0</v>
      </c>
      <c r="H63" s="129">
        <v>0</v>
      </c>
      <c r="I63" s="85">
        <v>0</v>
      </c>
    </row>
    <row r="64" spans="1:9" ht="15" customHeight="1" x14ac:dyDescent="0.25">
      <c r="A64" s="160"/>
      <c r="B64" s="21" t="s">
        <v>161</v>
      </c>
      <c r="C64" s="86">
        <v>431.86</v>
      </c>
      <c r="D64" s="86">
        <v>1276.56</v>
      </c>
      <c r="E64" s="86">
        <v>0</v>
      </c>
      <c r="F64" s="86">
        <v>803.78</v>
      </c>
      <c r="G64" s="86">
        <v>0</v>
      </c>
      <c r="H64" s="129">
        <v>0</v>
      </c>
      <c r="I64" s="85">
        <v>0</v>
      </c>
    </row>
    <row r="65" spans="1:9" ht="15" customHeight="1" x14ac:dyDescent="0.25">
      <c r="A65" s="64">
        <v>312008</v>
      </c>
      <c r="B65" s="65" t="s">
        <v>290</v>
      </c>
      <c r="C65" s="86">
        <v>0</v>
      </c>
      <c r="D65" s="86">
        <v>1000</v>
      </c>
      <c r="E65" s="86">
        <v>0</v>
      </c>
      <c r="F65" s="86">
        <v>0</v>
      </c>
      <c r="G65" s="86">
        <v>0</v>
      </c>
      <c r="H65" s="129">
        <v>0</v>
      </c>
      <c r="I65" s="85">
        <v>0</v>
      </c>
    </row>
    <row r="66" spans="1:9" ht="35.450000000000003" customHeight="1" x14ac:dyDescent="0.25">
      <c r="A66" s="161" t="s">
        <v>155</v>
      </c>
      <c r="B66" s="162"/>
      <c r="C66" s="78">
        <f>C5+C7+C11+C14+C17+C20+C26+C29+C37</f>
        <v>1097593.06</v>
      </c>
      <c r="D66" s="78">
        <f t="shared" ref="D66:I66" si="12">D37+D29+D28+D26+D20+D17+D14+D11+D7+D5</f>
        <v>1332352.0400000003</v>
      </c>
      <c r="E66" s="78">
        <f t="shared" si="12"/>
        <v>1278480.5300000003</v>
      </c>
      <c r="F66" s="78">
        <f t="shared" si="12"/>
        <v>1375727.8399999999</v>
      </c>
      <c r="G66" s="78">
        <f t="shared" si="12"/>
        <v>1260927.2400000002</v>
      </c>
      <c r="H66" s="78">
        <f t="shared" si="12"/>
        <v>1303386.2400000002</v>
      </c>
      <c r="I66" s="78">
        <f t="shared" si="12"/>
        <v>1344530.2400000002</v>
      </c>
    </row>
    <row r="67" spans="1:9" ht="18.75" customHeight="1" x14ac:dyDescent="0.25">
      <c r="A67" s="15">
        <v>230</v>
      </c>
      <c r="B67" s="15" t="s">
        <v>156</v>
      </c>
      <c r="C67" s="67">
        <f>C68+C69</f>
        <v>0</v>
      </c>
      <c r="D67" s="67">
        <v>0</v>
      </c>
      <c r="E67" s="102">
        <v>0</v>
      </c>
      <c r="F67" s="102">
        <v>0</v>
      </c>
      <c r="G67" s="122">
        <v>0</v>
      </c>
      <c r="H67" s="122">
        <v>0</v>
      </c>
      <c r="I67" s="122">
        <v>0</v>
      </c>
    </row>
    <row r="68" spans="1:9" ht="15" customHeight="1" x14ac:dyDescent="0.25">
      <c r="A68" s="10">
        <v>231</v>
      </c>
      <c r="B68" s="10" t="s">
        <v>157</v>
      </c>
      <c r="C68" s="85">
        <v>0</v>
      </c>
      <c r="D68" s="85">
        <v>0</v>
      </c>
      <c r="E68" s="85">
        <v>0</v>
      </c>
      <c r="F68" s="85">
        <v>0</v>
      </c>
      <c r="G68" s="123">
        <v>0</v>
      </c>
      <c r="H68" s="123">
        <v>0</v>
      </c>
      <c r="I68" s="123">
        <v>0</v>
      </c>
    </row>
    <row r="69" spans="1:9" ht="15" customHeight="1" x14ac:dyDescent="0.25">
      <c r="A69" s="10">
        <v>233001</v>
      </c>
      <c r="B69" s="11" t="s">
        <v>158</v>
      </c>
      <c r="C69" s="85">
        <v>0</v>
      </c>
      <c r="D69" s="85">
        <v>0</v>
      </c>
      <c r="E69" s="85">
        <v>0</v>
      </c>
      <c r="F69" s="85">
        <v>0</v>
      </c>
      <c r="G69" s="123">
        <v>0</v>
      </c>
      <c r="H69" s="123">
        <v>0</v>
      </c>
      <c r="I69" s="123">
        <v>0</v>
      </c>
    </row>
    <row r="70" spans="1:9" ht="15" customHeight="1" x14ac:dyDescent="0.25">
      <c r="A70" s="50">
        <v>311</v>
      </c>
      <c r="B70" s="50" t="s">
        <v>265</v>
      </c>
      <c r="C70" s="87">
        <v>259.11</v>
      </c>
      <c r="D70" s="87">
        <v>3648.71</v>
      </c>
      <c r="E70" s="102">
        <v>0</v>
      </c>
      <c r="F70" s="102">
        <v>0</v>
      </c>
      <c r="G70" s="102">
        <v>0</v>
      </c>
      <c r="H70" s="122">
        <v>0</v>
      </c>
      <c r="I70" s="102">
        <v>0</v>
      </c>
    </row>
    <row r="71" spans="1:9" ht="25.5" customHeight="1" x14ac:dyDescent="0.25">
      <c r="A71" s="15">
        <v>320</v>
      </c>
      <c r="B71" s="15" t="s">
        <v>210</v>
      </c>
      <c r="C71" s="67">
        <f>C72+C73+C74+C75</f>
        <v>213927.32</v>
      </c>
      <c r="D71" s="67">
        <f t="shared" ref="D71:I71" si="13">D72+D73+D74+D75+D76+D77</f>
        <v>87002</v>
      </c>
      <c r="E71" s="67">
        <f t="shared" si="13"/>
        <v>18000</v>
      </c>
      <c r="F71" s="67">
        <f t="shared" si="13"/>
        <v>52398.84</v>
      </c>
      <c r="G71" s="67">
        <f t="shared" si="13"/>
        <v>131400</v>
      </c>
      <c r="H71" s="106">
        <f t="shared" si="13"/>
        <v>0</v>
      </c>
      <c r="I71" s="67">
        <f t="shared" si="13"/>
        <v>0</v>
      </c>
    </row>
    <row r="72" spans="1:9" ht="15" customHeight="1" x14ac:dyDescent="0.25">
      <c r="A72" s="39">
        <v>322001</v>
      </c>
      <c r="B72" s="11" t="s">
        <v>247</v>
      </c>
      <c r="C72" s="77">
        <v>0</v>
      </c>
      <c r="D72" s="77">
        <v>37500</v>
      </c>
      <c r="E72" s="77">
        <v>0</v>
      </c>
      <c r="F72" s="77">
        <v>0</v>
      </c>
      <c r="G72" s="77">
        <v>0</v>
      </c>
      <c r="H72" s="108">
        <v>0</v>
      </c>
      <c r="I72" s="77">
        <v>0</v>
      </c>
    </row>
    <row r="73" spans="1:9" ht="15" customHeight="1" x14ac:dyDescent="0.25">
      <c r="A73" s="39">
        <v>322001</v>
      </c>
      <c r="B73" s="39" t="s">
        <v>246</v>
      </c>
      <c r="C73" s="77">
        <v>183927.32</v>
      </c>
      <c r="D73" s="77">
        <v>49502</v>
      </c>
      <c r="E73" s="77"/>
      <c r="F73" s="77">
        <v>0</v>
      </c>
      <c r="G73" s="77">
        <v>0</v>
      </c>
      <c r="H73" s="108">
        <v>0</v>
      </c>
      <c r="I73" s="77">
        <v>0</v>
      </c>
    </row>
    <row r="74" spans="1:9" ht="15" customHeight="1" x14ac:dyDescent="0.25">
      <c r="A74" s="39">
        <v>322001</v>
      </c>
      <c r="B74" s="39" t="s">
        <v>233</v>
      </c>
      <c r="C74" s="77">
        <v>30000</v>
      </c>
      <c r="D74" s="77">
        <v>0</v>
      </c>
      <c r="E74" s="77">
        <v>0</v>
      </c>
      <c r="F74" s="77">
        <v>11264.06</v>
      </c>
      <c r="G74" s="77">
        <v>0</v>
      </c>
      <c r="H74" s="108">
        <v>0</v>
      </c>
      <c r="I74" s="77">
        <v>0</v>
      </c>
    </row>
    <row r="75" spans="1:9" ht="15" customHeight="1" x14ac:dyDescent="0.25">
      <c r="A75" s="39">
        <v>322001</v>
      </c>
      <c r="B75" s="39" t="s">
        <v>341</v>
      </c>
      <c r="C75" s="88">
        <v>0</v>
      </c>
      <c r="D75" s="88">
        <v>0</v>
      </c>
      <c r="E75" s="88">
        <v>0</v>
      </c>
      <c r="F75" s="88">
        <v>23134.78</v>
      </c>
      <c r="G75" s="88">
        <v>131400</v>
      </c>
      <c r="H75" s="130">
        <v>0</v>
      </c>
      <c r="I75" s="88">
        <v>0</v>
      </c>
    </row>
    <row r="76" spans="1:9" ht="15" customHeight="1" x14ac:dyDescent="0.25">
      <c r="A76" s="39">
        <v>322001</v>
      </c>
      <c r="B76" s="39" t="s">
        <v>234</v>
      </c>
      <c r="C76" s="88">
        <v>0</v>
      </c>
      <c r="D76" s="88">
        <v>0</v>
      </c>
      <c r="E76" s="88">
        <v>8000</v>
      </c>
      <c r="F76" s="88">
        <v>8000</v>
      </c>
      <c r="G76" s="88">
        <v>0</v>
      </c>
      <c r="H76" s="130">
        <v>0</v>
      </c>
      <c r="I76" s="88">
        <v>0</v>
      </c>
    </row>
    <row r="77" spans="1:9" ht="15" customHeight="1" x14ac:dyDescent="0.25">
      <c r="A77" s="39">
        <v>322001</v>
      </c>
      <c r="B77" s="39" t="s">
        <v>274</v>
      </c>
      <c r="C77" s="88">
        <v>0</v>
      </c>
      <c r="D77" s="88">
        <v>0</v>
      </c>
      <c r="E77" s="88">
        <v>10000</v>
      </c>
      <c r="F77" s="88">
        <v>10000</v>
      </c>
      <c r="G77" s="88">
        <v>0</v>
      </c>
      <c r="H77" s="130">
        <v>0</v>
      </c>
      <c r="I77" s="88">
        <v>0</v>
      </c>
    </row>
    <row r="78" spans="1:9" ht="22.5" customHeight="1" x14ac:dyDescent="0.25">
      <c r="A78" s="16"/>
      <c r="B78" s="16" t="s">
        <v>211</v>
      </c>
      <c r="C78" s="89">
        <v>87868.800000000003</v>
      </c>
      <c r="D78" s="89">
        <f>D79</f>
        <v>117603.88</v>
      </c>
      <c r="E78" s="89">
        <v>70000</v>
      </c>
      <c r="F78" s="89">
        <v>99181.38</v>
      </c>
      <c r="G78" s="89">
        <f>G79</f>
        <v>104914</v>
      </c>
      <c r="H78" s="131">
        <v>30000</v>
      </c>
      <c r="I78" s="89">
        <f>I79</f>
        <v>30000</v>
      </c>
    </row>
    <row r="79" spans="1:9" ht="15" customHeight="1" x14ac:dyDescent="0.25">
      <c r="A79" s="12">
        <v>453</v>
      </c>
      <c r="B79" s="11" t="s">
        <v>212</v>
      </c>
      <c r="C79" s="90">
        <v>87868.800000000003</v>
      </c>
      <c r="D79" s="90">
        <v>117603.88</v>
      </c>
      <c r="E79" s="90">
        <v>70000</v>
      </c>
      <c r="F79" s="90">
        <v>99181.38</v>
      </c>
      <c r="G79" s="90">
        <v>104914</v>
      </c>
      <c r="H79" s="132">
        <v>30000</v>
      </c>
      <c r="I79" s="90">
        <v>30000</v>
      </c>
    </row>
    <row r="80" spans="1:9" ht="24" customHeight="1" x14ac:dyDescent="0.25">
      <c r="A80" s="43">
        <v>500</v>
      </c>
      <c r="B80" s="44" t="s">
        <v>213</v>
      </c>
      <c r="C80" s="147">
        <v>0</v>
      </c>
      <c r="D80" s="147">
        <v>0</v>
      </c>
      <c r="E80" s="147">
        <v>0</v>
      </c>
      <c r="F80" s="89">
        <f>F81+F82</f>
        <v>91308.19</v>
      </c>
      <c r="G80" s="147">
        <v>91085.81</v>
      </c>
      <c r="H80" s="148">
        <v>0</v>
      </c>
      <c r="I80" s="147">
        <v>0</v>
      </c>
    </row>
    <row r="81" spans="1:9" ht="15" customHeight="1" x14ac:dyDescent="0.25">
      <c r="A81" s="40" t="s">
        <v>342</v>
      </c>
      <c r="B81" s="146" t="s">
        <v>343</v>
      </c>
      <c r="C81" s="90">
        <v>0</v>
      </c>
      <c r="D81" s="90">
        <v>0</v>
      </c>
      <c r="E81" s="90">
        <v>0</v>
      </c>
      <c r="F81" s="90">
        <v>32394</v>
      </c>
      <c r="G81" s="90">
        <v>0</v>
      </c>
      <c r="H81" s="132">
        <v>0</v>
      </c>
      <c r="I81" s="90">
        <v>0</v>
      </c>
    </row>
    <row r="82" spans="1:9" ht="15" customHeight="1" x14ac:dyDescent="0.25">
      <c r="A82" s="40" t="s">
        <v>162</v>
      </c>
      <c r="B82" s="41"/>
      <c r="C82" s="90">
        <v>0</v>
      </c>
      <c r="D82" s="90"/>
      <c r="E82" s="90">
        <v>0</v>
      </c>
      <c r="F82" s="90">
        <v>58914.19</v>
      </c>
      <c r="G82" s="90">
        <v>91085.81</v>
      </c>
      <c r="H82" s="132">
        <v>0</v>
      </c>
      <c r="I82" s="90">
        <v>0</v>
      </c>
    </row>
    <row r="83" spans="1:9" ht="26.45" customHeight="1" x14ac:dyDescent="0.25">
      <c r="A83" s="163" t="s">
        <v>159</v>
      </c>
      <c r="B83" s="164"/>
      <c r="C83" s="91">
        <f>C66+C70+C71+C78+C67</f>
        <v>1399648.2900000003</v>
      </c>
      <c r="D83" s="91">
        <f>D80+D78+D71+D70+D66+D67</f>
        <v>1540606.6300000004</v>
      </c>
      <c r="E83" s="91">
        <f>E78+E71+E70+E67+E66</f>
        <v>1366480.5300000003</v>
      </c>
      <c r="F83" s="91">
        <f>F80+F78+F71+F67+F66</f>
        <v>1618616.2499999998</v>
      </c>
      <c r="G83" s="91">
        <f>G80+G78+G71+G70+G67+G66</f>
        <v>1588327.0500000003</v>
      </c>
      <c r="H83" s="133">
        <f>H78+H71+H70+H67+H66</f>
        <v>1333386.2400000002</v>
      </c>
      <c r="I83" s="91">
        <f>I78+I80+I71+I70+I67+I66</f>
        <v>1374530.2400000002</v>
      </c>
    </row>
    <row r="84" spans="1:9" ht="15" customHeight="1" x14ac:dyDescent="0.25">
      <c r="A84" s="3"/>
      <c r="B84" s="2"/>
      <c r="C84" s="83"/>
      <c r="D84" s="83"/>
      <c r="E84" s="83"/>
      <c r="F84" s="83"/>
      <c r="G84" s="83"/>
      <c r="H84" s="83"/>
      <c r="I84" s="83"/>
    </row>
    <row r="85" spans="1:9" ht="33.75" customHeight="1" x14ac:dyDescent="0.35">
      <c r="A85" s="165" t="s">
        <v>0</v>
      </c>
      <c r="B85" s="165"/>
      <c r="C85" s="83"/>
      <c r="D85" s="83"/>
      <c r="E85" s="83"/>
      <c r="F85" s="83"/>
      <c r="G85" s="83"/>
      <c r="H85" s="83"/>
      <c r="I85" s="83"/>
    </row>
    <row r="86" spans="1:9" ht="63.75" customHeight="1" x14ac:dyDescent="0.25">
      <c r="A86" s="17" t="s">
        <v>1</v>
      </c>
      <c r="B86" s="17" t="s">
        <v>2</v>
      </c>
      <c r="C86" s="92" t="s">
        <v>309</v>
      </c>
      <c r="D86" s="92" t="s">
        <v>320</v>
      </c>
      <c r="E86" s="92" t="s">
        <v>318</v>
      </c>
      <c r="F86" s="84" t="s">
        <v>321</v>
      </c>
      <c r="G86" s="124" t="s">
        <v>244</v>
      </c>
      <c r="H86" s="134" t="s">
        <v>266</v>
      </c>
      <c r="I86" s="124" t="s">
        <v>319</v>
      </c>
    </row>
    <row r="87" spans="1:9" ht="28.5" customHeight="1" x14ac:dyDescent="0.25">
      <c r="A87" s="32"/>
      <c r="B87" s="29" t="s">
        <v>3</v>
      </c>
      <c r="C87" s="33">
        <f>C88+C89+C90</f>
        <v>80755.549999999988</v>
      </c>
      <c r="D87" s="33">
        <f>D88+D89+D90</f>
        <v>85113</v>
      </c>
      <c r="E87" s="33">
        <f>E88+E89+E90</f>
        <v>98999</v>
      </c>
      <c r="F87" s="33">
        <f>F88+F89+F90</f>
        <v>98999</v>
      </c>
      <c r="G87" s="33">
        <f t="shared" ref="G87:I87" si="14">G88+G89+G90</f>
        <v>98999</v>
      </c>
      <c r="H87" s="33">
        <f t="shared" si="14"/>
        <v>98999</v>
      </c>
      <c r="I87" s="33">
        <f t="shared" si="14"/>
        <v>98999</v>
      </c>
    </row>
    <row r="88" spans="1:9" ht="15" customHeight="1" x14ac:dyDescent="0.25">
      <c r="A88" s="19">
        <v>611</v>
      </c>
      <c r="B88" s="19" t="s">
        <v>4</v>
      </c>
      <c r="C88" s="24">
        <v>64089.09</v>
      </c>
      <c r="D88" s="24">
        <v>65911</v>
      </c>
      <c r="E88" s="24">
        <v>77862</v>
      </c>
      <c r="F88" s="24">
        <v>77862</v>
      </c>
      <c r="G88" s="24">
        <v>77862</v>
      </c>
      <c r="H88" s="24">
        <v>77862</v>
      </c>
      <c r="I88" s="24">
        <v>77862</v>
      </c>
    </row>
    <row r="89" spans="1:9" ht="15" customHeight="1" x14ac:dyDescent="0.25">
      <c r="A89" s="19">
        <v>612</v>
      </c>
      <c r="B89" s="19" t="s">
        <v>5</v>
      </c>
      <c r="C89" s="24">
        <v>9286.14</v>
      </c>
      <c r="D89" s="24">
        <v>11739.42</v>
      </c>
      <c r="E89" s="24">
        <v>13912</v>
      </c>
      <c r="F89" s="24">
        <v>13912</v>
      </c>
      <c r="G89" s="24">
        <v>13912</v>
      </c>
      <c r="H89" s="24">
        <v>13912</v>
      </c>
      <c r="I89" s="24">
        <v>13912</v>
      </c>
    </row>
    <row r="90" spans="1:9" ht="15" customHeight="1" x14ac:dyDescent="0.25">
      <c r="A90" s="19">
        <v>614</v>
      </c>
      <c r="B90" s="19" t="s">
        <v>6</v>
      </c>
      <c r="C90" s="24">
        <v>7380.32</v>
      </c>
      <c r="D90" s="24">
        <v>7462.58</v>
      </c>
      <c r="E90" s="24">
        <v>7225</v>
      </c>
      <c r="F90" s="24">
        <v>7225</v>
      </c>
      <c r="G90" s="24">
        <v>7225</v>
      </c>
      <c r="H90" s="24">
        <v>7225</v>
      </c>
      <c r="I90" s="24">
        <v>7225</v>
      </c>
    </row>
    <row r="91" spans="1:9" ht="33" customHeight="1" x14ac:dyDescent="0.25">
      <c r="A91" s="29">
        <v>620</v>
      </c>
      <c r="B91" s="29" t="s">
        <v>7</v>
      </c>
      <c r="C91" s="33">
        <f>C92+C93+C94+C95+C96+C97+C98+C99+C100</f>
        <v>31715.39</v>
      </c>
      <c r="D91" s="33">
        <f>D92+D93+D94+D95+D96+D97+D98+D99+D100</f>
        <v>33283</v>
      </c>
      <c r="E91" s="33">
        <f>E92+E93+E94+E95+E96+E97+E98+E99+E100</f>
        <v>36558</v>
      </c>
      <c r="F91" s="33">
        <f>F92+F93+F94+F95+F96+F97+F98+F99+F100</f>
        <v>36573</v>
      </c>
      <c r="G91" s="33">
        <f>G92+G93+G94+G95+G96+G97+G98+G99+G100</f>
        <v>36573</v>
      </c>
      <c r="H91" s="33">
        <f t="shared" ref="H91:I91" si="15">H92+H93+H94+H95+H96+H97+H98+H99+H100</f>
        <v>36573</v>
      </c>
      <c r="I91" s="33">
        <f t="shared" si="15"/>
        <v>36573</v>
      </c>
    </row>
    <row r="92" spans="1:9" ht="15" customHeight="1" x14ac:dyDescent="0.25">
      <c r="A92" s="19">
        <v>621</v>
      </c>
      <c r="B92" s="19" t="s">
        <v>8</v>
      </c>
      <c r="C92" s="24">
        <v>10102.99</v>
      </c>
      <c r="D92" s="24">
        <v>9065</v>
      </c>
      <c r="E92" s="24">
        <v>9885</v>
      </c>
      <c r="F92" s="24">
        <v>9900</v>
      </c>
      <c r="G92" s="24">
        <v>9900</v>
      </c>
      <c r="H92" s="24">
        <v>9900</v>
      </c>
      <c r="I92" s="24">
        <v>9900</v>
      </c>
    </row>
    <row r="93" spans="1:9" ht="15" customHeight="1" x14ac:dyDescent="0.25">
      <c r="A93" s="19">
        <v>623</v>
      </c>
      <c r="B93" s="19" t="s">
        <v>192</v>
      </c>
      <c r="C93" s="24">
        <v>74.47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</row>
    <row r="94" spans="1:9" ht="15" customHeight="1" x14ac:dyDescent="0.25">
      <c r="A94" s="19">
        <v>625001</v>
      </c>
      <c r="B94" s="19" t="s">
        <v>9</v>
      </c>
      <c r="C94" s="24">
        <v>1156.56</v>
      </c>
      <c r="D94" s="24">
        <v>1258</v>
      </c>
      <c r="E94" s="24">
        <v>1386</v>
      </c>
      <c r="F94" s="24">
        <v>1386</v>
      </c>
      <c r="G94" s="24">
        <v>1386</v>
      </c>
      <c r="H94" s="24">
        <v>1386</v>
      </c>
      <c r="I94" s="24">
        <v>1386</v>
      </c>
    </row>
    <row r="95" spans="1:9" ht="15" customHeight="1" x14ac:dyDescent="0.25">
      <c r="A95" s="19">
        <v>625002</v>
      </c>
      <c r="B95" s="19" t="s">
        <v>10</v>
      </c>
      <c r="C95" s="24">
        <v>12424.28</v>
      </c>
      <c r="D95" s="24">
        <v>12580</v>
      </c>
      <c r="E95" s="24">
        <v>13859</v>
      </c>
      <c r="F95" s="24">
        <v>13859</v>
      </c>
      <c r="G95" s="24">
        <v>13859</v>
      </c>
      <c r="H95" s="24">
        <v>13859</v>
      </c>
      <c r="I95" s="24">
        <v>13859</v>
      </c>
    </row>
    <row r="96" spans="1:9" ht="15" customHeight="1" x14ac:dyDescent="0.25">
      <c r="A96" s="19">
        <v>625003</v>
      </c>
      <c r="B96" s="19" t="s">
        <v>11</v>
      </c>
      <c r="C96" s="24">
        <v>816.33</v>
      </c>
      <c r="D96" s="24">
        <v>719</v>
      </c>
      <c r="E96" s="24">
        <v>791</v>
      </c>
      <c r="F96" s="24">
        <v>791</v>
      </c>
      <c r="G96" s="24">
        <v>791</v>
      </c>
      <c r="H96" s="24">
        <v>791</v>
      </c>
      <c r="I96" s="24">
        <v>791</v>
      </c>
    </row>
    <row r="97" spans="1:9" ht="15" customHeight="1" x14ac:dyDescent="0.25">
      <c r="A97" s="19">
        <v>625004</v>
      </c>
      <c r="B97" s="19" t="s">
        <v>12</v>
      </c>
      <c r="C97" s="24">
        <v>1345.21</v>
      </c>
      <c r="D97" s="24">
        <v>2696</v>
      </c>
      <c r="E97" s="24">
        <v>2969</v>
      </c>
      <c r="F97" s="24">
        <v>2969</v>
      </c>
      <c r="G97" s="24">
        <v>2969</v>
      </c>
      <c r="H97" s="24">
        <v>2969</v>
      </c>
      <c r="I97" s="24">
        <v>2969</v>
      </c>
    </row>
    <row r="98" spans="1:9" ht="15" customHeight="1" x14ac:dyDescent="0.25">
      <c r="A98" s="19">
        <v>625005</v>
      </c>
      <c r="B98" s="19" t="s">
        <v>13</v>
      </c>
      <c r="C98" s="24">
        <v>411.31</v>
      </c>
      <c r="D98" s="24">
        <v>899</v>
      </c>
      <c r="E98" s="24">
        <v>989</v>
      </c>
      <c r="F98" s="24">
        <v>989</v>
      </c>
      <c r="G98" s="24">
        <v>989</v>
      </c>
      <c r="H98" s="24">
        <v>989</v>
      </c>
      <c r="I98" s="24">
        <v>989</v>
      </c>
    </row>
    <row r="99" spans="1:9" ht="15" customHeight="1" x14ac:dyDescent="0.25">
      <c r="A99" s="19">
        <v>625007</v>
      </c>
      <c r="B99" s="19" t="s">
        <v>14</v>
      </c>
      <c r="C99" s="24">
        <v>4214.4399999999996</v>
      </c>
      <c r="D99" s="24">
        <v>4269</v>
      </c>
      <c r="E99" s="24">
        <v>4702</v>
      </c>
      <c r="F99" s="24">
        <v>4702</v>
      </c>
      <c r="G99" s="24">
        <v>4702</v>
      </c>
      <c r="H99" s="24">
        <v>4702</v>
      </c>
      <c r="I99" s="24">
        <v>4702</v>
      </c>
    </row>
    <row r="100" spans="1:9" ht="15" customHeight="1" x14ac:dyDescent="0.25">
      <c r="A100" s="19">
        <v>627</v>
      </c>
      <c r="B100" s="19" t="s">
        <v>15</v>
      </c>
      <c r="C100" s="24">
        <v>1169.8</v>
      </c>
      <c r="D100" s="24">
        <v>1797</v>
      </c>
      <c r="E100" s="24">
        <v>1977</v>
      </c>
      <c r="F100" s="24">
        <v>1977</v>
      </c>
      <c r="G100" s="24">
        <v>1977</v>
      </c>
      <c r="H100" s="24">
        <v>1977</v>
      </c>
      <c r="I100" s="24">
        <v>1977</v>
      </c>
    </row>
    <row r="101" spans="1:9" ht="35.25" customHeight="1" x14ac:dyDescent="0.25">
      <c r="A101" s="29">
        <v>630</v>
      </c>
      <c r="B101" s="29" t="s">
        <v>16</v>
      </c>
      <c r="C101" s="33">
        <f>C102+C103+C104+C105+C106+C107+C108+C109+C110+C111+C112+C113+C114+C115+C116+C117+C118+C119+C120+C121+C122+C123+C124+C125+C126+C127+C128+C129+C130+C131+C132+C133+C134+C135+C136+C137+C138+C139+C140</f>
        <v>42248.579999999994</v>
      </c>
      <c r="D101" s="33">
        <f>D102+D103+D104+D105+D106+D107+D108+D109+D110+D111+D112+D113+D114+D115+D116+D117+D118+D119+D121+D120+D122+D123+D124+D125+D126+D127+D128+D129+D130+D131+D132+D133+D134+D135+D136+D137+D138+D139+D140</f>
        <v>51348.169999999991</v>
      </c>
      <c r="E101" s="33">
        <f>E102+E103+E104+E105+E106+E107+E108+E109+E110+E111+E112+E113+E114+E115+E116+E117+E118+E119+E120+E121+E122+E123+E124+E125+E126+E127+E128+E129+E130+E131+E132+E133+E134+E135+E136+E137+E138+E139+E140</f>
        <v>53073.63</v>
      </c>
      <c r="F101" s="33">
        <f>F102+F103+F104+F105+F106+F107+F108+F109+F110+F111+F112+F113+F114+F115+F116+F117+F118+F119+F120+F121+F122+F123+F124+F125+F126+F127+F128+F129+F130+F131+F132+F133+F134+F135+F136+F137+F138+F139+F140</f>
        <v>105881.43000000001</v>
      </c>
      <c r="G101" s="33">
        <f>G102+G103+G104+G105+G106+G107+G108+G109+G110+G111+G112+G113+G114+G115+G116+G117+G118+G119+G120+G121+G122+G123+G124+G125+G126+G127+G128+G129+G130+G131+G132+G133+G134+G135+G136+G137+G138+G139+G140</f>
        <v>58752.43</v>
      </c>
      <c r="H101" s="33">
        <f>H102+H103+H104+H105+H106+H107+H108+H109+H110+H111+H112+H113+H114+H116+H115+H117+H118+H119+H120+H121+H122+H123+H124+H125+H126+H127+H128+H129+H130+H131+H132+H133+H134+H135+H136+H137+H138+H139+H140</f>
        <v>53752.43</v>
      </c>
      <c r="I101" s="33">
        <f>I102+I103+I104+I105+I106+I107+I108+I109+I110+I111+I112+I113+I114+I115+I116+I117+I118+I119+I120+I121+I122+I123+I124+I125+I126+I127+I128+I129+I130+I131+I132+I133+I134+I135+I136+I137+I138+I139+I140</f>
        <v>53752.43</v>
      </c>
    </row>
    <row r="102" spans="1:9" ht="15" customHeight="1" x14ac:dyDescent="0.25">
      <c r="A102" s="19">
        <v>631001</v>
      </c>
      <c r="B102" s="19" t="s">
        <v>17</v>
      </c>
      <c r="C102" s="24">
        <v>200</v>
      </c>
      <c r="D102" s="24">
        <v>200</v>
      </c>
      <c r="E102" s="24">
        <v>200</v>
      </c>
      <c r="F102" s="24">
        <v>200</v>
      </c>
      <c r="G102" s="24">
        <v>200</v>
      </c>
      <c r="H102" s="24">
        <v>200</v>
      </c>
      <c r="I102" s="24">
        <v>200</v>
      </c>
    </row>
    <row r="103" spans="1:9" ht="15" customHeight="1" x14ac:dyDescent="0.25">
      <c r="A103" s="19">
        <v>632001</v>
      </c>
      <c r="B103" s="19" t="s">
        <v>18</v>
      </c>
      <c r="C103" s="24">
        <v>3730.91</v>
      </c>
      <c r="D103" s="24">
        <v>3794.6</v>
      </c>
      <c r="E103" s="24">
        <v>4500</v>
      </c>
      <c r="F103" s="24">
        <v>4500</v>
      </c>
      <c r="G103" s="24">
        <v>4500</v>
      </c>
      <c r="H103" s="24">
        <v>4500</v>
      </c>
      <c r="I103" s="24">
        <v>4500</v>
      </c>
    </row>
    <row r="104" spans="1:9" ht="15" customHeight="1" x14ac:dyDescent="0.25">
      <c r="A104" s="19">
        <v>632002</v>
      </c>
      <c r="B104" s="19" t="s">
        <v>19</v>
      </c>
      <c r="C104" s="24">
        <v>270.45999999999998</v>
      </c>
      <c r="D104" s="24">
        <v>1004.9</v>
      </c>
      <c r="E104" s="24">
        <v>710</v>
      </c>
      <c r="F104" s="24">
        <v>710</v>
      </c>
      <c r="G104" s="24">
        <v>710</v>
      </c>
      <c r="H104" s="24">
        <v>710</v>
      </c>
      <c r="I104" s="24">
        <v>710</v>
      </c>
    </row>
    <row r="105" spans="1:9" ht="15" customHeight="1" x14ac:dyDescent="0.25">
      <c r="A105" s="19">
        <v>632004</v>
      </c>
      <c r="B105" s="19" t="s">
        <v>300</v>
      </c>
      <c r="C105" s="24">
        <v>0</v>
      </c>
      <c r="D105" s="24">
        <v>240</v>
      </c>
      <c r="E105" s="24">
        <v>2000</v>
      </c>
      <c r="F105" s="24">
        <v>240</v>
      </c>
      <c r="G105" s="24">
        <v>240</v>
      </c>
      <c r="H105" s="24">
        <v>240</v>
      </c>
      <c r="I105" s="24">
        <v>240</v>
      </c>
    </row>
    <row r="106" spans="1:9" ht="15" customHeight="1" x14ac:dyDescent="0.25">
      <c r="A106" s="19">
        <v>632005</v>
      </c>
      <c r="B106" s="19" t="s">
        <v>250</v>
      </c>
      <c r="C106" s="24">
        <v>1589.63</v>
      </c>
      <c r="D106" s="24">
        <v>1800</v>
      </c>
      <c r="E106" s="24">
        <v>240</v>
      </c>
      <c r="F106" s="24">
        <v>1800</v>
      </c>
      <c r="G106" s="24">
        <v>1800</v>
      </c>
      <c r="H106" s="24">
        <v>1800</v>
      </c>
      <c r="I106" s="24">
        <v>1800</v>
      </c>
    </row>
    <row r="107" spans="1:9" ht="15" customHeight="1" x14ac:dyDescent="0.25">
      <c r="A107" s="19">
        <v>632003</v>
      </c>
      <c r="B107" s="19" t="s">
        <v>20</v>
      </c>
      <c r="C107" s="24">
        <v>1478.45</v>
      </c>
      <c r="D107" s="24">
        <v>1776.25</v>
      </c>
      <c r="E107" s="24">
        <v>1800</v>
      </c>
      <c r="F107" s="24">
        <v>2000</v>
      </c>
      <c r="G107" s="24">
        <v>2000</v>
      </c>
      <c r="H107" s="24">
        <v>2000</v>
      </c>
      <c r="I107" s="24">
        <v>2000</v>
      </c>
    </row>
    <row r="108" spans="1:9" ht="15" customHeight="1" x14ac:dyDescent="0.25">
      <c r="A108" s="19">
        <v>633001</v>
      </c>
      <c r="B108" s="19" t="s">
        <v>21</v>
      </c>
      <c r="C108" s="24">
        <v>0</v>
      </c>
      <c r="D108" s="24">
        <v>400</v>
      </c>
      <c r="E108" s="24">
        <v>1000</v>
      </c>
      <c r="F108" s="24">
        <v>3950</v>
      </c>
      <c r="G108" s="24">
        <v>1000</v>
      </c>
      <c r="H108" s="24">
        <v>1000</v>
      </c>
      <c r="I108" s="24">
        <v>1000</v>
      </c>
    </row>
    <row r="109" spans="1:9" ht="15" customHeight="1" x14ac:dyDescent="0.25">
      <c r="A109" s="19">
        <v>633002</v>
      </c>
      <c r="B109" s="19" t="s">
        <v>22</v>
      </c>
      <c r="C109" s="24">
        <v>0</v>
      </c>
      <c r="D109" s="24">
        <v>1000</v>
      </c>
      <c r="E109" s="24">
        <v>1000</v>
      </c>
      <c r="F109" s="24">
        <v>1200</v>
      </c>
      <c r="G109" s="24">
        <v>1000</v>
      </c>
      <c r="H109" s="24">
        <v>1000</v>
      </c>
      <c r="I109" s="24">
        <v>1000</v>
      </c>
    </row>
    <row r="110" spans="1:9" ht="15" customHeight="1" x14ac:dyDescent="0.25">
      <c r="A110" s="19">
        <v>633003</v>
      </c>
      <c r="B110" s="19" t="s">
        <v>331</v>
      </c>
      <c r="C110" s="24">
        <v>0</v>
      </c>
      <c r="D110" s="24">
        <v>929.15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</row>
    <row r="111" spans="1:9" ht="15" customHeight="1" x14ac:dyDescent="0.25">
      <c r="A111" s="19">
        <v>633004</v>
      </c>
      <c r="B111" s="19" t="s">
        <v>332</v>
      </c>
      <c r="C111" s="24">
        <v>1500</v>
      </c>
      <c r="D111" s="24">
        <v>86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</row>
    <row r="112" spans="1:9" ht="15" customHeight="1" x14ac:dyDescent="0.25">
      <c r="A112" s="19">
        <v>633006</v>
      </c>
      <c r="B112" s="19" t="s">
        <v>23</v>
      </c>
      <c r="C112" s="24">
        <v>3000</v>
      </c>
      <c r="D112" s="24">
        <v>3898.03</v>
      </c>
      <c r="E112" s="24">
        <v>0</v>
      </c>
      <c r="F112" s="24">
        <v>8500</v>
      </c>
      <c r="G112" s="24">
        <v>3500</v>
      </c>
      <c r="H112" s="24">
        <v>3500</v>
      </c>
      <c r="I112" s="24">
        <v>3500</v>
      </c>
    </row>
    <row r="113" spans="1:9" ht="15" customHeight="1" x14ac:dyDescent="0.25">
      <c r="A113" s="19">
        <v>633011</v>
      </c>
      <c r="B113" s="19" t="s">
        <v>223</v>
      </c>
      <c r="C113" s="24">
        <v>255</v>
      </c>
      <c r="D113" s="24">
        <v>240</v>
      </c>
      <c r="E113" s="24">
        <v>3500</v>
      </c>
      <c r="F113" s="24">
        <v>240</v>
      </c>
      <c r="G113" s="24">
        <v>240</v>
      </c>
      <c r="H113" s="24">
        <v>240</v>
      </c>
      <c r="I113" s="24">
        <v>240</v>
      </c>
    </row>
    <row r="114" spans="1:9" ht="15" customHeight="1" x14ac:dyDescent="0.25">
      <c r="A114" s="19">
        <v>633009</v>
      </c>
      <c r="B114" s="19" t="s">
        <v>24</v>
      </c>
      <c r="C114" s="24">
        <v>347.51</v>
      </c>
      <c r="D114" s="24">
        <v>595.36</v>
      </c>
      <c r="E114" s="24">
        <v>250</v>
      </c>
      <c r="F114" s="24">
        <v>250</v>
      </c>
      <c r="G114" s="24">
        <v>250</v>
      </c>
      <c r="H114" s="24">
        <v>250</v>
      </c>
      <c r="I114" s="24">
        <v>250</v>
      </c>
    </row>
    <row r="115" spans="1:9" ht="15" customHeight="1" x14ac:dyDescent="0.25">
      <c r="A115" s="19">
        <v>633013</v>
      </c>
      <c r="B115" s="19" t="s">
        <v>301</v>
      </c>
      <c r="C115" s="24">
        <v>190.08</v>
      </c>
      <c r="D115" s="24">
        <v>855</v>
      </c>
      <c r="E115" s="24">
        <v>240</v>
      </c>
      <c r="F115" s="24">
        <v>300</v>
      </c>
      <c r="G115" s="24">
        <v>300</v>
      </c>
      <c r="H115" s="24">
        <v>300</v>
      </c>
      <c r="I115" s="24">
        <v>300</v>
      </c>
    </row>
    <row r="116" spans="1:9" ht="15" customHeight="1" x14ac:dyDescent="0.25">
      <c r="A116" s="19">
        <v>633016</v>
      </c>
      <c r="B116" s="19" t="s">
        <v>26</v>
      </c>
      <c r="C116" s="24">
        <v>1500</v>
      </c>
      <c r="D116" s="24">
        <v>1498.6</v>
      </c>
      <c r="E116" s="24">
        <v>300</v>
      </c>
      <c r="F116" s="24">
        <v>2000</v>
      </c>
      <c r="G116" s="24">
        <v>2000</v>
      </c>
      <c r="H116" s="24">
        <v>2000</v>
      </c>
      <c r="I116" s="24">
        <v>2000</v>
      </c>
    </row>
    <row r="117" spans="1:9" ht="15" customHeight="1" x14ac:dyDescent="0.25">
      <c r="A117" s="19">
        <v>633018</v>
      </c>
      <c r="B117" s="19" t="s">
        <v>302</v>
      </c>
      <c r="C117" s="24">
        <v>0</v>
      </c>
      <c r="D117" s="24">
        <v>621.4</v>
      </c>
      <c r="E117" s="24">
        <v>2000</v>
      </c>
      <c r="F117" s="24">
        <v>500</v>
      </c>
      <c r="G117" s="24">
        <v>500</v>
      </c>
      <c r="H117" s="24">
        <v>500</v>
      </c>
      <c r="I117" s="24">
        <v>500</v>
      </c>
    </row>
    <row r="118" spans="1:9" ht="15" customHeight="1" x14ac:dyDescent="0.25">
      <c r="A118" s="19">
        <v>633019</v>
      </c>
      <c r="B118" s="19" t="s">
        <v>310</v>
      </c>
      <c r="C118" s="24">
        <v>240</v>
      </c>
      <c r="D118" s="24">
        <v>0</v>
      </c>
      <c r="E118" s="24">
        <v>500</v>
      </c>
      <c r="F118" s="24">
        <v>0</v>
      </c>
      <c r="G118" s="24">
        <v>0</v>
      </c>
      <c r="H118" s="24">
        <v>0</v>
      </c>
      <c r="I118" s="24">
        <v>0</v>
      </c>
    </row>
    <row r="119" spans="1:9" ht="15" customHeight="1" x14ac:dyDescent="0.25">
      <c r="A119" s="19">
        <v>634001</v>
      </c>
      <c r="B119" s="19" t="s">
        <v>27</v>
      </c>
      <c r="C119" s="24">
        <v>1500</v>
      </c>
      <c r="D119" s="24">
        <v>2129.67</v>
      </c>
      <c r="E119" s="24">
        <v>1800</v>
      </c>
      <c r="F119" s="24">
        <v>1800</v>
      </c>
      <c r="G119" s="24">
        <v>1800</v>
      </c>
      <c r="H119" s="24">
        <v>1800</v>
      </c>
      <c r="I119" s="24">
        <v>1800</v>
      </c>
    </row>
    <row r="120" spans="1:9" ht="15" customHeight="1" x14ac:dyDescent="0.25">
      <c r="A120" s="19">
        <v>634002</v>
      </c>
      <c r="B120" s="19" t="s">
        <v>28</v>
      </c>
      <c r="C120" s="24">
        <v>455.48</v>
      </c>
      <c r="D120" s="24">
        <v>479.77</v>
      </c>
      <c r="E120" s="24">
        <v>400</v>
      </c>
      <c r="F120" s="24">
        <v>400</v>
      </c>
      <c r="G120" s="24">
        <v>400</v>
      </c>
      <c r="H120" s="24">
        <v>400</v>
      </c>
      <c r="I120" s="24">
        <v>400</v>
      </c>
    </row>
    <row r="121" spans="1:9" ht="15" customHeight="1" x14ac:dyDescent="0.25">
      <c r="A121" s="19">
        <v>634003</v>
      </c>
      <c r="B121" s="19" t="s">
        <v>29</v>
      </c>
      <c r="C121" s="24">
        <v>450</v>
      </c>
      <c r="D121" s="24">
        <v>885.95</v>
      </c>
      <c r="E121" s="24">
        <v>450</v>
      </c>
      <c r="F121" s="24">
        <v>450</v>
      </c>
      <c r="G121" s="24">
        <v>450</v>
      </c>
      <c r="H121" s="24">
        <v>450</v>
      </c>
      <c r="I121" s="24">
        <v>450</v>
      </c>
    </row>
    <row r="122" spans="1:9" ht="15" customHeight="1" x14ac:dyDescent="0.25">
      <c r="A122" s="19">
        <v>634005</v>
      </c>
      <c r="B122" s="19" t="s">
        <v>30</v>
      </c>
      <c r="C122" s="24">
        <v>52.5</v>
      </c>
      <c r="D122" s="24">
        <v>63.86</v>
      </c>
      <c r="E122" s="24">
        <v>50</v>
      </c>
      <c r="F122" s="24">
        <v>50</v>
      </c>
      <c r="G122" s="24">
        <v>50</v>
      </c>
      <c r="H122" s="24">
        <v>50</v>
      </c>
      <c r="I122" s="24">
        <v>50</v>
      </c>
    </row>
    <row r="123" spans="1:9" ht="15" customHeight="1" x14ac:dyDescent="0.25">
      <c r="A123" s="19">
        <v>635002</v>
      </c>
      <c r="B123" s="19" t="s">
        <v>31</v>
      </c>
      <c r="C123" s="24">
        <v>200</v>
      </c>
      <c r="D123" s="24">
        <v>200</v>
      </c>
      <c r="E123" s="24">
        <v>200</v>
      </c>
      <c r="F123" s="24">
        <v>400</v>
      </c>
      <c r="G123" s="24">
        <v>200</v>
      </c>
      <c r="H123" s="24">
        <v>200</v>
      </c>
      <c r="I123" s="24">
        <v>200</v>
      </c>
    </row>
    <row r="124" spans="1:9" ht="15" customHeight="1" x14ac:dyDescent="0.25">
      <c r="A124" s="19">
        <v>635006</v>
      </c>
      <c r="B124" s="19" t="s">
        <v>32</v>
      </c>
      <c r="C124" s="24">
        <v>0</v>
      </c>
      <c r="D124" s="24">
        <v>127.67</v>
      </c>
      <c r="E124" s="24">
        <v>0</v>
      </c>
      <c r="F124" s="24">
        <v>48731</v>
      </c>
      <c r="G124" s="24">
        <v>10000</v>
      </c>
      <c r="H124" s="24">
        <v>0</v>
      </c>
      <c r="I124" s="24">
        <v>0</v>
      </c>
    </row>
    <row r="125" spans="1:9" ht="15" customHeight="1" x14ac:dyDescent="0.25">
      <c r="A125" s="19">
        <v>635009</v>
      </c>
      <c r="B125" s="19" t="s">
        <v>177</v>
      </c>
      <c r="C125" s="24">
        <v>900</v>
      </c>
      <c r="D125" s="24">
        <v>900</v>
      </c>
      <c r="E125" s="24">
        <v>900</v>
      </c>
      <c r="F125" s="24">
        <v>1100</v>
      </c>
      <c r="G125" s="24">
        <v>1100</v>
      </c>
      <c r="H125" s="24">
        <v>1100</v>
      </c>
      <c r="I125" s="24">
        <v>1100</v>
      </c>
    </row>
    <row r="126" spans="1:9" ht="15" customHeight="1" x14ac:dyDescent="0.25">
      <c r="A126" s="19">
        <v>636005</v>
      </c>
      <c r="B126" s="150" t="s">
        <v>353</v>
      </c>
      <c r="C126" s="24">
        <v>0</v>
      </c>
      <c r="D126" s="24">
        <v>8.4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</row>
    <row r="127" spans="1:9" ht="15" customHeight="1" x14ac:dyDescent="0.25">
      <c r="A127" s="19">
        <v>637001</v>
      </c>
      <c r="B127" s="19" t="s">
        <v>33</v>
      </c>
      <c r="C127" s="24">
        <v>1800</v>
      </c>
      <c r="D127" s="24">
        <v>1200</v>
      </c>
      <c r="E127" s="24">
        <v>2000</v>
      </c>
      <c r="F127" s="24">
        <v>0</v>
      </c>
      <c r="G127" s="24">
        <v>1000</v>
      </c>
      <c r="H127" s="24">
        <v>2000</v>
      </c>
      <c r="I127" s="24">
        <v>2000</v>
      </c>
    </row>
    <row r="128" spans="1:9" ht="15" customHeight="1" x14ac:dyDescent="0.25">
      <c r="A128" s="19">
        <v>637003</v>
      </c>
      <c r="B128" s="19" t="s">
        <v>34</v>
      </c>
      <c r="C128" s="24">
        <v>200</v>
      </c>
      <c r="D128" s="24">
        <v>200</v>
      </c>
      <c r="E128" s="24">
        <v>200</v>
      </c>
      <c r="F128" s="24">
        <v>200</v>
      </c>
      <c r="G128" s="24">
        <v>200</v>
      </c>
      <c r="H128" s="24">
        <v>200</v>
      </c>
      <c r="I128" s="24">
        <v>200</v>
      </c>
    </row>
    <row r="129" spans="1:9" ht="15" customHeight="1" x14ac:dyDescent="0.25">
      <c r="A129" s="19">
        <v>637004</v>
      </c>
      <c r="B129" s="19" t="s">
        <v>35</v>
      </c>
      <c r="C129" s="24">
        <v>3078.02</v>
      </c>
      <c r="D129" s="24">
        <v>3793.06</v>
      </c>
      <c r="E129" s="24">
        <v>3600</v>
      </c>
      <c r="F129" s="56">
        <v>3600</v>
      </c>
      <c r="G129" s="56">
        <v>3600</v>
      </c>
      <c r="H129" s="56">
        <v>3600</v>
      </c>
      <c r="I129" s="56">
        <v>3600</v>
      </c>
    </row>
    <row r="130" spans="1:9" ht="15" customHeight="1" x14ac:dyDescent="0.25">
      <c r="A130" s="19">
        <v>637005</v>
      </c>
      <c r="B130" s="19" t="s">
        <v>36</v>
      </c>
      <c r="C130" s="24">
        <v>5800</v>
      </c>
      <c r="D130" s="24">
        <v>5151</v>
      </c>
      <c r="E130" s="24">
        <v>8000</v>
      </c>
      <c r="F130" s="56">
        <v>3500</v>
      </c>
      <c r="G130" s="56">
        <v>5000</v>
      </c>
      <c r="H130" s="56">
        <v>8000</v>
      </c>
      <c r="I130" s="56">
        <v>8000</v>
      </c>
    </row>
    <row r="131" spans="1:9" ht="15" customHeight="1" x14ac:dyDescent="0.25">
      <c r="A131" s="19">
        <v>637006</v>
      </c>
      <c r="B131" s="19" t="s">
        <v>219</v>
      </c>
      <c r="C131" s="24">
        <v>30</v>
      </c>
      <c r="D131" s="24">
        <v>0</v>
      </c>
      <c r="E131" s="24">
        <v>0</v>
      </c>
      <c r="F131" s="56">
        <v>0</v>
      </c>
      <c r="G131" s="56">
        <v>0</v>
      </c>
      <c r="H131" s="56">
        <v>0</v>
      </c>
      <c r="I131" s="56">
        <v>0</v>
      </c>
    </row>
    <row r="132" spans="1:9" ht="15" customHeight="1" x14ac:dyDescent="0.25">
      <c r="A132" s="19">
        <v>637011</v>
      </c>
      <c r="B132" s="19" t="s">
        <v>220</v>
      </c>
      <c r="C132" s="24">
        <v>2000</v>
      </c>
      <c r="D132" s="24">
        <v>4200</v>
      </c>
      <c r="E132" s="24">
        <v>4000</v>
      </c>
      <c r="F132" s="56">
        <v>3000</v>
      </c>
      <c r="G132" s="56">
        <v>3000</v>
      </c>
      <c r="H132" s="56">
        <v>4000</v>
      </c>
      <c r="I132" s="56">
        <v>4000</v>
      </c>
    </row>
    <row r="133" spans="1:9" ht="15" customHeight="1" x14ac:dyDescent="0.25">
      <c r="A133" s="19">
        <v>637012</v>
      </c>
      <c r="B133" s="19" t="s">
        <v>37</v>
      </c>
      <c r="C133" s="24">
        <v>783.8</v>
      </c>
      <c r="D133" s="24">
        <v>1183.45</v>
      </c>
      <c r="E133" s="24">
        <v>1200</v>
      </c>
      <c r="F133" s="56">
        <v>1200</v>
      </c>
      <c r="G133" s="56">
        <v>1200</v>
      </c>
      <c r="H133" s="56">
        <v>1200</v>
      </c>
      <c r="I133" s="56">
        <v>1200</v>
      </c>
    </row>
    <row r="134" spans="1:9" ht="15" customHeight="1" x14ac:dyDescent="0.25">
      <c r="A134" s="19">
        <v>637014</v>
      </c>
      <c r="B134" s="19" t="s">
        <v>38</v>
      </c>
      <c r="C134" s="24">
        <v>3314.9</v>
      </c>
      <c r="D134" s="24">
        <v>2816.72</v>
      </c>
      <c r="E134" s="24">
        <v>2500</v>
      </c>
      <c r="F134" s="56">
        <v>2500</v>
      </c>
      <c r="G134" s="56">
        <v>2500</v>
      </c>
      <c r="H134" s="56">
        <v>2500</v>
      </c>
      <c r="I134" s="56">
        <v>2500</v>
      </c>
    </row>
    <row r="135" spans="1:9" ht="15" customHeight="1" x14ac:dyDescent="0.25">
      <c r="A135" s="19">
        <v>637015</v>
      </c>
      <c r="B135" s="19" t="s">
        <v>39</v>
      </c>
      <c r="C135" s="24">
        <v>121</v>
      </c>
      <c r="D135" s="24">
        <v>356.7</v>
      </c>
      <c r="E135" s="24">
        <v>121</v>
      </c>
      <c r="F135" s="56">
        <v>121</v>
      </c>
      <c r="G135" s="56">
        <v>121</v>
      </c>
      <c r="H135" s="56">
        <v>121</v>
      </c>
      <c r="I135" s="56">
        <v>121</v>
      </c>
    </row>
    <row r="136" spans="1:9" ht="15" customHeight="1" x14ac:dyDescent="0.25">
      <c r="A136" s="19">
        <v>637016</v>
      </c>
      <c r="B136" s="19" t="s">
        <v>40</v>
      </c>
      <c r="C136" s="24">
        <v>793.21</v>
      </c>
      <c r="D136" s="24">
        <v>900</v>
      </c>
      <c r="E136" s="24">
        <v>900</v>
      </c>
      <c r="F136" s="56">
        <v>900</v>
      </c>
      <c r="G136" s="56">
        <v>900</v>
      </c>
      <c r="H136" s="56">
        <v>900</v>
      </c>
      <c r="I136" s="56">
        <v>900</v>
      </c>
    </row>
    <row r="137" spans="1:9" ht="15" customHeight="1" x14ac:dyDescent="0.25">
      <c r="A137" s="19">
        <v>637026</v>
      </c>
      <c r="B137" s="19" t="s">
        <v>41</v>
      </c>
      <c r="C137" s="24">
        <v>6031</v>
      </c>
      <c r="D137" s="24">
        <v>6700</v>
      </c>
      <c r="E137" s="24">
        <v>7400</v>
      </c>
      <c r="F137" s="56">
        <v>7400</v>
      </c>
      <c r="G137" s="56">
        <v>7400</v>
      </c>
      <c r="H137" s="56">
        <v>7400</v>
      </c>
      <c r="I137" s="56">
        <v>7400</v>
      </c>
    </row>
    <row r="138" spans="1:9" ht="15" customHeight="1" x14ac:dyDescent="0.25">
      <c r="A138" s="19">
        <v>637035</v>
      </c>
      <c r="B138" s="19" t="s">
        <v>239</v>
      </c>
      <c r="C138" s="24">
        <v>112.63</v>
      </c>
      <c r="D138" s="24">
        <v>112.63</v>
      </c>
      <c r="E138" s="24">
        <v>112.63</v>
      </c>
      <c r="F138" s="56">
        <v>112.63</v>
      </c>
      <c r="G138" s="56">
        <v>112.63</v>
      </c>
      <c r="H138" s="56">
        <v>112.63</v>
      </c>
      <c r="I138" s="56">
        <v>112.63</v>
      </c>
    </row>
    <row r="139" spans="1:9" ht="15" customHeight="1" x14ac:dyDescent="0.25">
      <c r="A139" s="19">
        <v>637040</v>
      </c>
      <c r="B139" s="19" t="s">
        <v>344</v>
      </c>
      <c r="C139" s="24">
        <v>0</v>
      </c>
      <c r="D139" s="24">
        <v>0</v>
      </c>
      <c r="E139" s="24">
        <v>0</v>
      </c>
      <c r="F139" s="56">
        <v>2026.8</v>
      </c>
      <c r="G139" s="56">
        <v>478.8</v>
      </c>
      <c r="H139" s="56">
        <v>478.8</v>
      </c>
      <c r="I139" s="56">
        <v>478.8</v>
      </c>
    </row>
    <row r="140" spans="1:9" ht="15" customHeight="1" x14ac:dyDescent="0.25">
      <c r="A140" s="19">
        <v>637027</v>
      </c>
      <c r="B140" s="19" t="s">
        <v>42</v>
      </c>
      <c r="C140" s="24">
        <v>324</v>
      </c>
      <c r="D140" s="24">
        <v>1000</v>
      </c>
      <c r="E140" s="24">
        <v>1000</v>
      </c>
      <c r="F140" s="56">
        <v>2000</v>
      </c>
      <c r="G140" s="56">
        <v>1000</v>
      </c>
      <c r="H140" s="56">
        <v>1000</v>
      </c>
      <c r="I140" s="56">
        <v>1000</v>
      </c>
    </row>
    <row r="141" spans="1:9" ht="26.25" customHeight="1" x14ac:dyDescent="0.25">
      <c r="A141" s="29">
        <v>640</v>
      </c>
      <c r="B141" s="29" t="s">
        <v>43</v>
      </c>
      <c r="C141" s="33">
        <f>C142+C143+C144</f>
        <v>91232</v>
      </c>
      <c r="D141" s="33">
        <v>102564</v>
      </c>
      <c r="E141" s="33">
        <f>E142+E143+E144</f>
        <v>101550</v>
      </c>
      <c r="F141" s="55">
        <v>104300</v>
      </c>
      <c r="G141" s="55">
        <f>G142</f>
        <v>112000</v>
      </c>
      <c r="H141" s="55">
        <f>H142</f>
        <v>112000</v>
      </c>
      <c r="I141" s="33">
        <f>I142</f>
        <v>112000</v>
      </c>
    </row>
    <row r="142" spans="1:9" ht="15" customHeight="1" x14ac:dyDescent="0.25">
      <c r="A142" s="21">
        <v>644004</v>
      </c>
      <c r="B142" s="21" t="s">
        <v>44</v>
      </c>
      <c r="C142" s="24">
        <v>76667</v>
      </c>
      <c r="D142" s="24">
        <v>102564</v>
      </c>
      <c r="E142" s="24">
        <v>101550</v>
      </c>
      <c r="F142" s="56">
        <v>104300</v>
      </c>
      <c r="G142" s="56">
        <v>112000</v>
      </c>
      <c r="H142" s="61">
        <v>112000</v>
      </c>
      <c r="I142" s="42">
        <v>112000</v>
      </c>
    </row>
    <row r="143" spans="1:9" ht="15" customHeight="1" x14ac:dyDescent="0.25">
      <c r="A143" s="21">
        <v>642012</v>
      </c>
      <c r="B143" s="21" t="s">
        <v>311</v>
      </c>
      <c r="C143" s="24">
        <v>14459</v>
      </c>
      <c r="D143" s="24">
        <v>0</v>
      </c>
      <c r="E143" s="24">
        <v>0</v>
      </c>
      <c r="F143" s="56">
        <v>0</v>
      </c>
      <c r="G143" s="56">
        <v>0</v>
      </c>
      <c r="H143" s="61">
        <v>0</v>
      </c>
      <c r="I143" s="42">
        <v>0</v>
      </c>
    </row>
    <row r="144" spans="1:9" ht="15" customHeight="1" x14ac:dyDescent="0.25">
      <c r="A144" s="21">
        <v>642015</v>
      </c>
      <c r="B144" s="21" t="s">
        <v>178</v>
      </c>
      <c r="C144" s="24">
        <v>106</v>
      </c>
      <c r="D144" s="24">
        <v>0</v>
      </c>
      <c r="E144" s="24">
        <v>0</v>
      </c>
      <c r="F144" s="56">
        <v>0</v>
      </c>
      <c r="G144" s="56">
        <v>0</v>
      </c>
      <c r="H144" s="61">
        <v>0</v>
      </c>
      <c r="I144" s="42">
        <v>0</v>
      </c>
    </row>
    <row r="145" spans="1:9" ht="31.5" customHeight="1" x14ac:dyDescent="0.25">
      <c r="A145" s="31" t="s">
        <v>45</v>
      </c>
      <c r="B145" s="29" t="s">
        <v>221</v>
      </c>
      <c r="C145" s="67">
        <f>C146+C147+C148+C149+C150+C151+C152+C153+C154+C155</f>
        <v>431.86</v>
      </c>
      <c r="D145" s="67">
        <f>D146+D147+D148+D150+D151+D152+D153+D154+D155</f>
        <v>1275.7</v>
      </c>
      <c r="E145" s="67">
        <f>E146+E147+E148+E149+E150+E151+E152+E154+E155</f>
        <v>0</v>
      </c>
      <c r="F145" s="67">
        <f>F146+F147+F148+F149+F150+F151+F152+F153+F154+F155</f>
        <v>803.78</v>
      </c>
      <c r="G145" s="67">
        <f t="shared" ref="G145:I145" si="16">G146+G147+G148+G149+G150+G151+G152+G153+G154+G155</f>
        <v>0</v>
      </c>
      <c r="H145" s="67">
        <f t="shared" si="16"/>
        <v>0</v>
      </c>
      <c r="I145" s="67">
        <f t="shared" si="16"/>
        <v>0</v>
      </c>
    </row>
    <row r="146" spans="1:9" ht="15" customHeight="1" x14ac:dyDescent="0.25">
      <c r="A146" s="20">
        <v>614</v>
      </c>
      <c r="B146" s="19" t="s">
        <v>6</v>
      </c>
      <c r="C146" s="66">
        <v>60</v>
      </c>
      <c r="D146" s="66">
        <v>180</v>
      </c>
      <c r="E146" s="66">
        <v>0</v>
      </c>
      <c r="F146" s="73">
        <v>140</v>
      </c>
      <c r="G146" s="66">
        <v>0</v>
      </c>
      <c r="H146" s="66">
        <v>0</v>
      </c>
      <c r="I146" s="66">
        <v>0</v>
      </c>
    </row>
    <row r="147" spans="1:9" ht="15" customHeight="1" x14ac:dyDescent="0.25">
      <c r="A147" s="20">
        <v>621</v>
      </c>
      <c r="B147" s="19" t="s">
        <v>8</v>
      </c>
      <c r="C147" s="66">
        <v>0</v>
      </c>
      <c r="D147" s="66">
        <v>0</v>
      </c>
      <c r="E147" s="66">
        <v>0</v>
      </c>
      <c r="F147" s="73">
        <v>0</v>
      </c>
      <c r="G147" s="66">
        <v>0</v>
      </c>
      <c r="H147" s="66">
        <v>0</v>
      </c>
      <c r="I147" s="66">
        <v>0</v>
      </c>
    </row>
    <row r="148" spans="1:9" ht="15" customHeight="1" x14ac:dyDescent="0.25">
      <c r="A148" s="20">
        <v>623</v>
      </c>
      <c r="B148" s="19" t="s">
        <v>193</v>
      </c>
      <c r="C148" s="66">
        <v>0</v>
      </c>
      <c r="D148" s="66">
        <v>0</v>
      </c>
      <c r="E148" s="66">
        <v>0</v>
      </c>
      <c r="F148" s="73">
        <v>0</v>
      </c>
      <c r="G148" s="66">
        <v>0</v>
      </c>
      <c r="H148" s="66">
        <v>0</v>
      </c>
      <c r="I148" s="66">
        <v>0</v>
      </c>
    </row>
    <row r="149" spans="1:9" ht="15" customHeight="1" x14ac:dyDescent="0.25">
      <c r="A149" s="20">
        <v>632005</v>
      </c>
      <c r="B149" s="19" t="s">
        <v>250</v>
      </c>
      <c r="C149" s="66">
        <v>0</v>
      </c>
      <c r="D149" s="66">
        <v>0</v>
      </c>
      <c r="E149" s="66">
        <v>0</v>
      </c>
      <c r="F149" s="73">
        <v>5</v>
      </c>
      <c r="G149" s="66">
        <v>0</v>
      </c>
      <c r="H149" s="66">
        <v>0</v>
      </c>
      <c r="I149" s="66">
        <v>0</v>
      </c>
    </row>
    <row r="150" spans="1:9" ht="15" customHeight="1" x14ac:dyDescent="0.25">
      <c r="A150" s="20">
        <v>632003</v>
      </c>
      <c r="B150" s="19" t="s">
        <v>47</v>
      </c>
      <c r="C150" s="66">
        <v>10</v>
      </c>
      <c r="D150" s="66">
        <v>5</v>
      </c>
      <c r="E150" s="66">
        <v>0</v>
      </c>
      <c r="F150" s="73">
        <v>25</v>
      </c>
      <c r="G150" s="66">
        <v>0</v>
      </c>
      <c r="H150" s="66">
        <v>0</v>
      </c>
      <c r="I150" s="66">
        <v>0</v>
      </c>
    </row>
    <row r="151" spans="1:9" ht="15" customHeight="1" x14ac:dyDescent="0.25">
      <c r="A151" s="20">
        <v>637026</v>
      </c>
      <c r="B151" s="19" t="s">
        <v>48</v>
      </c>
      <c r="C151" s="66">
        <v>224.46</v>
      </c>
      <c r="D151" s="66">
        <v>682.56</v>
      </c>
      <c r="E151" s="66">
        <v>0</v>
      </c>
      <c r="F151" s="73">
        <v>478.08</v>
      </c>
      <c r="G151" s="66">
        <v>0</v>
      </c>
      <c r="H151" s="66">
        <v>0</v>
      </c>
      <c r="I151" s="66">
        <v>0</v>
      </c>
    </row>
    <row r="152" spans="1:9" ht="15" customHeight="1" x14ac:dyDescent="0.25">
      <c r="A152" s="20">
        <v>633006</v>
      </c>
      <c r="B152" s="19" t="s">
        <v>49</v>
      </c>
      <c r="C152" s="66">
        <v>10</v>
      </c>
      <c r="D152" s="66">
        <v>12.59</v>
      </c>
      <c r="E152" s="66">
        <v>0</v>
      </c>
      <c r="F152" s="73">
        <v>25</v>
      </c>
      <c r="G152" s="66">
        <v>0</v>
      </c>
      <c r="H152" s="66">
        <v>0</v>
      </c>
      <c r="I152" s="66">
        <v>0</v>
      </c>
    </row>
    <row r="153" spans="1:9" ht="15" customHeight="1" x14ac:dyDescent="0.25">
      <c r="A153" s="20">
        <v>634001</v>
      </c>
      <c r="B153" s="19" t="s">
        <v>50</v>
      </c>
      <c r="C153" s="66">
        <v>10</v>
      </c>
      <c r="D153" s="66">
        <v>40</v>
      </c>
      <c r="E153" s="66">
        <v>0</v>
      </c>
      <c r="F153" s="73">
        <v>20</v>
      </c>
      <c r="G153" s="66">
        <v>0</v>
      </c>
      <c r="H153" s="66">
        <v>0</v>
      </c>
      <c r="I153" s="66">
        <v>0</v>
      </c>
    </row>
    <row r="154" spans="1:9" ht="15" customHeight="1" x14ac:dyDescent="0.25">
      <c r="A154" s="20">
        <v>637014</v>
      </c>
      <c r="B154" s="19" t="s">
        <v>51</v>
      </c>
      <c r="C154" s="66">
        <v>77.400000000000006</v>
      </c>
      <c r="D154" s="66">
        <v>235.55</v>
      </c>
      <c r="E154" s="66">
        <v>0</v>
      </c>
      <c r="F154" s="73">
        <v>110.7</v>
      </c>
      <c r="G154" s="66">
        <v>0</v>
      </c>
      <c r="H154" s="66">
        <v>0</v>
      </c>
      <c r="I154" s="66">
        <v>0</v>
      </c>
    </row>
    <row r="155" spans="1:9" ht="15" customHeight="1" x14ac:dyDescent="0.25">
      <c r="A155" s="20">
        <v>637027</v>
      </c>
      <c r="B155" s="19" t="s">
        <v>52</v>
      </c>
      <c r="C155" s="66">
        <v>40</v>
      </c>
      <c r="D155" s="66">
        <v>120</v>
      </c>
      <c r="E155" s="66">
        <v>0</v>
      </c>
      <c r="F155" s="73">
        <v>0</v>
      </c>
      <c r="G155" s="66">
        <v>0</v>
      </c>
      <c r="H155" s="66">
        <v>0</v>
      </c>
      <c r="I155" s="66">
        <v>0</v>
      </c>
    </row>
    <row r="156" spans="1:9" ht="30.75" customHeight="1" x14ac:dyDescent="0.25">
      <c r="A156" s="31" t="s">
        <v>53</v>
      </c>
      <c r="B156" s="29" t="s">
        <v>54</v>
      </c>
      <c r="C156" s="78">
        <f>C157</f>
        <v>4132.57</v>
      </c>
      <c r="D156" s="78">
        <v>4020</v>
      </c>
      <c r="E156" s="78">
        <v>4020</v>
      </c>
      <c r="F156" s="78">
        <v>2100</v>
      </c>
      <c r="G156" s="78">
        <v>2100</v>
      </c>
      <c r="H156" s="78">
        <v>2100</v>
      </c>
      <c r="I156" s="78">
        <v>2100</v>
      </c>
    </row>
    <row r="157" spans="1:9" ht="15.75" x14ac:dyDescent="0.25">
      <c r="A157" s="19">
        <v>651003</v>
      </c>
      <c r="B157" s="19" t="s">
        <v>55</v>
      </c>
      <c r="C157" s="68">
        <v>4132.57</v>
      </c>
      <c r="D157" s="68">
        <v>4020</v>
      </c>
      <c r="E157" s="68">
        <v>4020</v>
      </c>
      <c r="F157" s="68">
        <v>2100</v>
      </c>
      <c r="G157" s="68">
        <v>2100</v>
      </c>
      <c r="H157" s="68">
        <v>2100</v>
      </c>
      <c r="I157" s="68">
        <v>2100</v>
      </c>
    </row>
    <row r="158" spans="1:9" ht="24" customHeight="1" x14ac:dyDescent="0.25">
      <c r="A158" s="32" t="s">
        <v>326</v>
      </c>
      <c r="B158" s="34" t="s">
        <v>327</v>
      </c>
      <c r="C158" s="141">
        <v>0</v>
      </c>
      <c r="D158" s="141">
        <v>0</v>
      </c>
      <c r="E158" s="141">
        <v>0</v>
      </c>
      <c r="F158" s="143">
        <f>F159+F160</f>
        <v>13000</v>
      </c>
      <c r="G158" s="143">
        <v>0</v>
      </c>
      <c r="H158" s="143">
        <v>0</v>
      </c>
      <c r="I158" s="141"/>
    </row>
    <row r="159" spans="1:9" ht="15.75" x14ac:dyDescent="0.25">
      <c r="A159" s="19">
        <v>637006</v>
      </c>
      <c r="B159" s="37" t="s">
        <v>329</v>
      </c>
      <c r="C159" s="68">
        <v>0</v>
      </c>
      <c r="D159" s="68">
        <v>0</v>
      </c>
      <c r="E159" s="68">
        <v>0</v>
      </c>
      <c r="F159" s="68">
        <v>2800</v>
      </c>
      <c r="G159" s="68">
        <v>0</v>
      </c>
      <c r="H159" s="68">
        <v>0</v>
      </c>
      <c r="I159" s="68">
        <v>0</v>
      </c>
    </row>
    <row r="160" spans="1:9" ht="15.75" x14ac:dyDescent="0.25">
      <c r="A160" s="19">
        <v>633006</v>
      </c>
      <c r="B160" s="19" t="s">
        <v>328</v>
      </c>
      <c r="C160" s="68">
        <v>0</v>
      </c>
      <c r="D160" s="68">
        <v>0</v>
      </c>
      <c r="E160" s="68">
        <v>0</v>
      </c>
      <c r="F160" s="71">
        <v>10200</v>
      </c>
      <c r="G160" s="71">
        <v>0</v>
      </c>
      <c r="H160" s="71">
        <v>0</v>
      </c>
      <c r="I160" s="68">
        <v>0</v>
      </c>
    </row>
    <row r="161" spans="1:9" ht="21.75" customHeight="1" x14ac:dyDescent="0.25">
      <c r="A161" s="32" t="s">
        <v>209</v>
      </c>
      <c r="B161" s="29" t="s">
        <v>56</v>
      </c>
      <c r="C161" s="67">
        <f>C162+C163+C164+C165+C166+C167+C168+C169+C170+C171+C172+C173+C174+C175</f>
        <v>6637.79</v>
      </c>
      <c r="D161" s="67">
        <f>D162+D163+D164+D165+D166+D167+D168+D169+D170+D171+D172+D173+D174+D175</f>
        <v>11268.889999999998</v>
      </c>
      <c r="E161" s="69">
        <f>E162+E163+E164+E165+E166+E167+E168+E169+E170+E171+E172+E173+E174+E175</f>
        <v>6265</v>
      </c>
      <c r="F161" s="107">
        <f>F162+F163+F164+F165+F166+F167+F168+F169+F170+F171+F172+F173+F175</f>
        <v>6265</v>
      </c>
      <c r="G161" s="107">
        <f>G162+G163+G164+G165+G166+G167+G168+G169+G170+G171+G172+G173+G174+G175</f>
        <v>6429</v>
      </c>
      <c r="H161" s="107">
        <f>H162+H163+H164+H165+H166+H167+H168+H169+H170+H171+H172+H173+H174+H175</f>
        <v>6382</v>
      </c>
      <c r="I161" s="69">
        <f>I162+I163+I164+I165+I166+I167+I168+I169+I170+I171+I172+I173+I174+I175</f>
        <v>6382</v>
      </c>
    </row>
    <row r="162" spans="1:9" ht="15" customHeight="1" x14ac:dyDescent="0.25">
      <c r="A162" s="19">
        <v>633007</v>
      </c>
      <c r="B162" s="19" t="s">
        <v>57</v>
      </c>
      <c r="C162" s="68">
        <v>0</v>
      </c>
      <c r="D162" s="68">
        <v>260.89999999999998</v>
      </c>
      <c r="E162" s="68">
        <v>578</v>
      </c>
      <c r="F162" s="68">
        <v>578</v>
      </c>
      <c r="G162" s="68">
        <v>794.2</v>
      </c>
      <c r="H162" s="71">
        <v>600</v>
      </c>
      <c r="I162" s="68">
        <v>600</v>
      </c>
    </row>
    <row r="163" spans="1:9" ht="15" customHeight="1" x14ac:dyDescent="0.25">
      <c r="A163" s="19">
        <v>632003</v>
      </c>
      <c r="B163" s="19" t="s">
        <v>222</v>
      </c>
      <c r="C163" s="68">
        <v>5</v>
      </c>
      <c r="D163" s="68">
        <v>0</v>
      </c>
      <c r="E163" s="68">
        <v>0</v>
      </c>
      <c r="F163" s="68">
        <v>0</v>
      </c>
      <c r="G163" s="68">
        <v>0</v>
      </c>
      <c r="H163" s="71">
        <v>0</v>
      </c>
      <c r="I163" s="68">
        <v>0</v>
      </c>
    </row>
    <row r="164" spans="1:9" ht="15" customHeight="1" x14ac:dyDescent="0.25">
      <c r="A164" s="19">
        <v>633006</v>
      </c>
      <c r="B164" s="19" t="s">
        <v>49</v>
      </c>
      <c r="C164" s="68">
        <v>531.39</v>
      </c>
      <c r="D164" s="68">
        <v>1340.61</v>
      </c>
      <c r="E164" s="68">
        <v>400</v>
      </c>
      <c r="F164" s="68">
        <v>400</v>
      </c>
      <c r="G164" s="68">
        <v>400</v>
      </c>
      <c r="H164" s="71">
        <v>400</v>
      </c>
      <c r="I164" s="68">
        <v>400</v>
      </c>
    </row>
    <row r="165" spans="1:9" ht="15" customHeight="1" x14ac:dyDescent="0.25">
      <c r="A165" s="19">
        <v>633004</v>
      </c>
      <c r="B165" s="19" t="s">
        <v>312</v>
      </c>
      <c r="C165" s="68">
        <v>290</v>
      </c>
      <c r="D165" s="68">
        <v>299</v>
      </c>
      <c r="E165" s="68">
        <v>0</v>
      </c>
      <c r="F165" s="68">
        <v>0</v>
      </c>
      <c r="G165" s="68">
        <v>0</v>
      </c>
      <c r="H165" s="71">
        <v>0</v>
      </c>
      <c r="I165" s="68">
        <v>0</v>
      </c>
    </row>
    <row r="166" spans="1:9" ht="15" customHeight="1" x14ac:dyDescent="0.25">
      <c r="A166" s="19">
        <v>634001</v>
      </c>
      <c r="B166" s="19" t="s">
        <v>207</v>
      </c>
      <c r="C166" s="68">
        <v>1082.04</v>
      </c>
      <c r="D166" s="68">
        <v>893.18</v>
      </c>
      <c r="E166" s="68">
        <v>1600</v>
      </c>
      <c r="F166" s="68">
        <v>1600</v>
      </c>
      <c r="G166" s="68">
        <v>1640</v>
      </c>
      <c r="H166" s="71">
        <v>1600</v>
      </c>
      <c r="I166" s="68">
        <v>1600</v>
      </c>
    </row>
    <row r="167" spans="1:9" ht="15" customHeight="1" x14ac:dyDescent="0.25">
      <c r="A167" s="19">
        <v>633010</v>
      </c>
      <c r="B167" s="19" t="s">
        <v>25</v>
      </c>
      <c r="C167" s="24">
        <v>2410.64</v>
      </c>
      <c r="D167" s="24">
        <v>3048.77</v>
      </c>
      <c r="E167" s="24">
        <v>1306</v>
      </c>
      <c r="F167" s="24">
        <v>1306</v>
      </c>
      <c r="G167" s="24">
        <v>1747.5</v>
      </c>
      <c r="H167" s="56">
        <v>1400</v>
      </c>
      <c r="I167" s="24">
        <v>1400</v>
      </c>
    </row>
    <row r="168" spans="1:9" ht="15" customHeight="1" x14ac:dyDescent="0.25">
      <c r="A168" s="19">
        <v>634003</v>
      </c>
      <c r="B168" s="19" t="s">
        <v>58</v>
      </c>
      <c r="C168" s="24">
        <v>716.17</v>
      </c>
      <c r="D168" s="24">
        <v>974.9</v>
      </c>
      <c r="E168" s="24">
        <v>550</v>
      </c>
      <c r="F168" s="24">
        <v>550</v>
      </c>
      <c r="G168" s="24">
        <v>550</v>
      </c>
      <c r="H168" s="56">
        <v>550</v>
      </c>
      <c r="I168" s="24">
        <v>550</v>
      </c>
    </row>
    <row r="169" spans="1:9" ht="15" customHeight="1" x14ac:dyDescent="0.25">
      <c r="A169" s="19">
        <v>634002</v>
      </c>
      <c r="B169" s="19" t="s">
        <v>59</v>
      </c>
      <c r="C169" s="24">
        <v>1571.17</v>
      </c>
      <c r="D169" s="24">
        <v>726.5</v>
      </c>
      <c r="E169" s="24">
        <v>1150</v>
      </c>
      <c r="F169" s="24">
        <v>1150</v>
      </c>
      <c r="G169" s="24">
        <v>680.3</v>
      </c>
      <c r="H169" s="56">
        <v>1150</v>
      </c>
      <c r="I169" s="24">
        <v>1150</v>
      </c>
    </row>
    <row r="170" spans="1:9" ht="15" customHeight="1" x14ac:dyDescent="0.25">
      <c r="A170" s="26">
        <v>634005</v>
      </c>
      <c r="B170" s="27" t="s">
        <v>60</v>
      </c>
      <c r="C170" s="24">
        <v>0</v>
      </c>
      <c r="D170" s="24">
        <v>79</v>
      </c>
      <c r="E170" s="24">
        <v>279</v>
      </c>
      <c r="F170" s="24">
        <v>279</v>
      </c>
      <c r="G170" s="24">
        <v>215</v>
      </c>
      <c r="H170" s="56">
        <v>280</v>
      </c>
      <c r="I170" s="24">
        <v>280</v>
      </c>
    </row>
    <row r="171" spans="1:9" ht="15" customHeight="1" x14ac:dyDescent="0.25">
      <c r="A171" s="26">
        <v>635006</v>
      </c>
      <c r="B171" s="27" t="s">
        <v>226</v>
      </c>
      <c r="C171" s="24">
        <v>0</v>
      </c>
      <c r="D171" s="24">
        <v>2592</v>
      </c>
      <c r="E171" s="24">
        <v>0</v>
      </c>
      <c r="F171" s="24">
        <v>0</v>
      </c>
      <c r="G171" s="24">
        <v>0</v>
      </c>
      <c r="H171" s="56">
        <v>0</v>
      </c>
      <c r="I171" s="24">
        <v>0</v>
      </c>
    </row>
    <row r="172" spans="1:9" ht="15" customHeight="1" x14ac:dyDescent="0.25">
      <c r="A172" s="26">
        <v>637001</v>
      </c>
      <c r="B172" s="27" t="s">
        <v>238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56">
        <v>0</v>
      </c>
      <c r="I172" s="24">
        <v>0</v>
      </c>
    </row>
    <row r="173" spans="1:9" ht="15" customHeight="1" x14ac:dyDescent="0.25">
      <c r="A173" s="26">
        <v>636002</v>
      </c>
      <c r="B173" s="27" t="s">
        <v>227</v>
      </c>
      <c r="C173" s="24">
        <v>0.96</v>
      </c>
      <c r="D173" s="24">
        <v>2.96</v>
      </c>
      <c r="E173" s="24">
        <v>2</v>
      </c>
      <c r="F173" s="24">
        <v>2</v>
      </c>
      <c r="G173" s="24">
        <v>2</v>
      </c>
      <c r="H173" s="56">
        <v>2</v>
      </c>
      <c r="I173" s="24">
        <v>2</v>
      </c>
    </row>
    <row r="174" spans="1:9" ht="15" customHeight="1" x14ac:dyDescent="0.25">
      <c r="A174" s="26">
        <v>633002</v>
      </c>
      <c r="B174" s="27" t="s">
        <v>171</v>
      </c>
      <c r="C174" s="24">
        <v>0</v>
      </c>
      <c r="D174" s="24">
        <v>651.07000000000005</v>
      </c>
      <c r="E174" s="24">
        <v>0</v>
      </c>
      <c r="F174" s="24">
        <v>0</v>
      </c>
      <c r="G174" s="24">
        <v>0</v>
      </c>
      <c r="H174" s="56">
        <v>0</v>
      </c>
      <c r="I174" s="24">
        <v>0</v>
      </c>
    </row>
    <row r="175" spans="1:9" ht="15" customHeight="1" x14ac:dyDescent="0.25">
      <c r="A175" s="19">
        <v>637002</v>
      </c>
      <c r="B175" s="19" t="s">
        <v>61</v>
      </c>
      <c r="C175" s="24">
        <v>30.42</v>
      </c>
      <c r="D175" s="24">
        <v>400</v>
      </c>
      <c r="E175" s="24">
        <v>400</v>
      </c>
      <c r="F175" s="24">
        <v>400</v>
      </c>
      <c r="G175" s="24">
        <v>400</v>
      </c>
      <c r="H175" s="56">
        <v>400</v>
      </c>
      <c r="I175" s="24">
        <v>400</v>
      </c>
    </row>
    <row r="176" spans="1:9" ht="28.5" customHeight="1" x14ac:dyDescent="0.25">
      <c r="A176" s="52" t="s">
        <v>322</v>
      </c>
      <c r="B176" s="29" t="s">
        <v>323</v>
      </c>
      <c r="C176" s="96">
        <v>0</v>
      </c>
      <c r="D176" s="33">
        <v>1000</v>
      </c>
      <c r="E176" s="96">
        <v>0</v>
      </c>
      <c r="F176" s="96">
        <v>0</v>
      </c>
      <c r="G176" s="96">
        <v>0</v>
      </c>
      <c r="H176" s="117">
        <v>0</v>
      </c>
      <c r="I176" s="96">
        <v>0</v>
      </c>
    </row>
    <row r="177" spans="1:9" ht="21.75" customHeight="1" x14ac:dyDescent="0.25">
      <c r="A177" s="19">
        <v>633005</v>
      </c>
      <c r="B177" s="37" t="s">
        <v>324</v>
      </c>
      <c r="C177" s="42">
        <v>0</v>
      </c>
      <c r="D177" s="42">
        <v>1000</v>
      </c>
      <c r="E177" s="42">
        <v>0</v>
      </c>
      <c r="F177" s="42">
        <v>0</v>
      </c>
      <c r="G177" s="42">
        <v>0</v>
      </c>
      <c r="H177" s="61">
        <v>0</v>
      </c>
      <c r="I177" s="42">
        <v>0</v>
      </c>
    </row>
    <row r="178" spans="1:9" ht="31.5" customHeight="1" x14ac:dyDescent="0.25">
      <c r="A178" s="52" t="s">
        <v>208</v>
      </c>
      <c r="B178" s="30" t="s">
        <v>62</v>
      </c>
      <c r="C178" s="67">
        <f>C180+C181+C182</f>
        <v>50057.48</v>
      </c>
      <c r="D178" s="67">
        <f>D179+D180+D181+D182</f>
        <v>10040.91</v>
      </c>
      <c r="E178" s="67">
        <f>E180+E181+E182</f>
        <v>5877.2</v>
      </c>
      <c r="F178" s="67">
        <f>F179+F180+F181+F182</f>
        <v>6700.14</v>
      </c>
      <c r="G178" s="67">
        <f t="shared" ref="G178:I178" si="17">G180+G181+G182</f>
        <v>4103.07</v>
      </c>
      <c r="H178" s="67">
        <f t="shared" si="17"/>
        <v>11323.810000000001</v>
      </c>
      <c r="I178" s="67">
        <f t="shared" si="17"/>
        <v>38585.9</v>
      </c>
    </row>
    <row r="179" spans="1:9" ht="18" customHeight="1" x14ac:dyDescent="0.25">
      <c r="A179" s="19">
        <v>633006</v>
      </c>
      <c r="B179" s="19" t="s">
        <v>49</v>
      </c>
      <c r="C179" s="144"/>
      <c r="D179" s="77">
        <v>109.08</v>
      </c>
      <c r="E179" s="144"/>
      <c r="F179" s="108">
        <v>1250.8399999999999</v>
      </c>
      <c r="G179" s="145"/>
      <c r="H179" s="145"/>
      <c r="I179" s="144"/>
    </row>
    <row r="180" spans="1:9" ht="15" customHeight="1" x14ac:dyDescent="0.25">
      <c r="A180" s="38">
        <v>637011</v>
      </c>
      <c r="B180" s="38" t="s">
        <v>297</v>
      </c>
      <c r="C180" s="77">
        <v>0</v>
      </c>
      <c r="D180" s="77">
        <v>0</v>
      </c>
      <c r="E180" s="77">
        <v>0</v>
      </c>
      <c r="F180" s="108">
        <v>0</v>
      </c>
      <c r="G180" s="108">
        <v>0</v>
      </c>
      <c r="H180" s="108">
        <v>2000</v>
      </c>
      <c r="I180" s="77">
        <v>2000</v>
      </c>
    </row>
    <row r="181" spans="1:9" ht="15" customHeight="1" x14ac:dyDescent="0.25">
      <c r="A181" s="23">
        <v>635006</v>
      </c>
      <c r="B181" s="23" t="s">
        <v>64</v>
      </c>
      <c r="C181" s="24">
        <v>50057.48</v>
      </c>
      <c r="D181" s="24">
        <v>7483.83</v>
      </c>
      <c r="E181" s="24">
        <v>1877.2</v>
      </c>
      <c r="F181" s="56">
        <v>3799.3</v>
      </c>
      <c r="G181" s="56">
        <v>2603.0700000000002</v>
      </c>
      <c r="H181" s="56">
        <v>7823.81</v>
      </c>
      <c r="I181" s="24">
        <v>35085.9</v>
      </c>
    </row>
    <row r="182" spans="1:9" ht="15" customHeight="1" x14ac:dyDescent="0.25">
      <c r="A182" s="23">
        <v>637005</v>
      </c>
      <c r="B182" s="23" t="s">
        <v>36</v>
      </c>
      <c r="C182" s="24">
        <v>0</v>
      </c>
      <c r="D182" s="24">
        <v>2448</v>
      </c>
      <c r="E182" s="24">
        <v>4000</v>
      </c>
      <c r="F182" s="56">
        <v>1650</v>
      </c>
      <c r="G182" s="56">
        <v>1500</v>
      </c>
      <c r="H182" s="56">
        <v>1500</v>
      </c>
      <c r="I182" s="24">
        <v>1500</v>
      </c>
    </row>
    <row r="183" spans="1:9" ht="22.5" customHeight="1" x14ac:dyDescent="0.25">
      <c r="A183" s="32" t="s">
        <v>187</v>
      </c>
      <c r="B183" s="29" t="s">
        <v>65</v>
      </c>
      <c r="C183" s="33">
        <f>C184+C185+C186</f>
        <v>20000</v>
      </c>
      <c r="D183" s="33">
        <f>D184+D185+D186</f>
        <v>25829.050000000003</v>
      </c>
      <c r="E183" s="33">
        <f>E184+E185+E186</f>
        <v>25200</v>
      </c>
      <c r="F183" s="33">
        <f>F184+F185+F186</f>
        <v>58100</v>
      </c>
      <c r="G183" s="33">
        <f t="shared" ref="G183:I183" si="18">G184+G185+G186</f>
        <v>25200</v>
      </c>
      <c r="H183" s="33">
        <f t="shared" si="18"/>
        <v>26000</v>
      </c>
      <c r="I183" s="33">
        <f t="shared" si="18"/>
        <v>26700</v>
      </c>
    </row>
    <row r="184" spans="1:9" ht="28.5" customHeight="1" x14ac:dyDescent="0.25">
      <c r="A184" s="19">
        <v>633006</v>
      </c>
      <c r="B184" s="19" t="s">
        <v>228</v>
      </c>
      <c r="C184" s="24">
        <v>1464</v>
      </c>
      <c r="D184" s="24">
        <v>2206.7199999999998</v>
      </c>
      <c r="E184" s="24">
        <v>0</v>
      </c>
      <c r="F184" s="56">
        <v>32900</v>
      </c>
      <c r="G184" s="56">
        <v>0</v>
      </c>
      <c r="H184" s="74">
        <v>0</v>
      </c>
      <c r="I184" s="42">
        <v>700</v>
      </c>
    </row>
    <row r="185" spans="1:9" ht="15" customHeight="1" x14ac:dyDescent="0.25">
      <c r="A185" s="23">
        <v>637004</v>
      </c>
      <c r="B185" s="23" t="s">
        <v>66</v>
      </c>
      <c r="C185" s="24">
        <v>18536</v>
      </c>
      <c r="D185" s="24">
        <v>18898.41</v>
      </c>
      <c r="E185" s="24">
        <v>23200</v>
      </c>
      <c r="F185" s="56">
        <v>23200</v>
      </c>
      <c r="G185" s="56">
        <v>23200</v>
      </c>
      <c r="H185" s="61">
        <v>24000</v>
      </c>
      <c r="I185" s="42">
        <v>24000</v>
      </c>
    </row>
    <row r="186" spans="1:9" ht="15" customHeight="1" x14ac:dyDescent="0.25">
      <c r="A186" s="23">
        <v>637012</v>
      </c>
      <c r="B186" s="23" t="s">
        <v>291</v>
      </c>
      <c r="C186" s="24">
        <v>0</v>
      </c>
      <c r="D186" s="24">
        <v>4723.92</v>
      </c>
      <c r="E186" s="24">
        <v>2000</v>
      </c>
      <c r="F186" s="56">
        <v>2000</v>
      </c>
      <c r="G186" s="56">
        <v>2000</v>
      </c>
      <c r="H186" s="61">
        <v>2000</v>
      </c>
      <c r="I186" s="42">
        <v>2000</v>
      </c>
    </row>
    <row r="187" spans="1:9" ht="26.25" customHeight="1" x14ac:dyDescent="0.25">
      <c r="A187" s="32" t="s">
        <v>188</v>
      </c>
      <c r="B187" s="29" t="s">
        <v>67</v>
      </c>
      <c r="C187" s="33">
        <f t="shared" ref="C187:I187" si="19">C188+C189+C190+C191+C192+C193+C194+C195+C196+C197</f>
        <v>9601.84</v>
      </c>
      <c r="D187" s="33">
        <f t="shared" si="19"/>
        <v>5065</v>
      </c>
      <c r="E187" s="33">
        <f t="shared" si="19"/>
        <v>7065</v>
      </c>
      <c r="F187" s="55">
        <f t="shared" si="19"/>
        <v>15365</v>
      </c>
      <c r="G187" s="55">
        <f t="shared" si="19"/>
        <v>7165</v>
      </c>
      <c r="H187" s="55">
        <f t="shared" si="19"/>
        <v>7165</v>
      </c>
      <c r="I187" s="55">
        <f t="shared" si="19"/>
        <v>7165</v>
      </c>
    </row>
    <row r="188" spans="1:9" ht="15" customHeight="1" x14ac:dyDescent="0.25">
      <c r="A188" s="51">
        <v>632002</v>
      </c>
      <c r="B188" s="51" t="s">
        <v>19</v>
      </c>
      <c r="C188" s="76">
        <v>2352</v>
      </c>
      <c r="D188" s="76">
        <v>2400</v>
      </c>
      <c r="E188" s="70">
        <v>2400</v>
      </c>
      <c r="F188" s="109">
        <v>2400</v>
      </c>
      <c r="G188" s="109">
        <v>2400</v>
      </c>
      <c r="H188" s="109">
        <v>2400</v>
      </c>
      <c r="I188" s="109">
        <v>2400</v>
      </c>
    </row>
    <row r="189" spans="1:9" ht="15" customHeight="1" x14ac:dyDescent="0.25">
      <c r="A189" s="19">
        <v>632001</v>
      </c>
      <c r="B189" s="19" t="s">
        <v>68</v>
      </c>
      <c r="C189" s="24">
        <v>158</v>
      </c>
      <c r="D189" s="24">
        <v>174</v>
      </c>
      <c r="E189" s="24">
        <v>174</v>
      </c>
      <c r="F189" s="56">
        <v>174</v>
      </c>
      <c r="G189" s="56">
        <v>174</v>
      </c>
      <c r="H189" s="56">
        <v>174</v>
      </c>
      <c r="I189" s="56">
        <v>174</v>
      </c>
    </row>
    <row r="190" spans="1:9" ht="15" customHeight="1" x14ac:dyDescent="0.25">
      <c r="A190" s="19">
        <v>633015</v>
      </c>
      <c r="B190" s="19" t="s">
        <v>69</v>
      </c>
      <c r="C190" s="24">
        <v>67</v>
      </c>
      <c r="D190" s="24">
        <v>24.25</v>
      </c>
      <c r="E190" s="24">
        <v>100</v>
      </c>
      <c r="F190" s="56">
        <v>100</v>
      </c>
      <c r="G190" s="56">
        <v>100</v>
      </c>
      <c r="H190" s="56">
        <v>100</v>
      </c>
      <c r="I190" s="56">
        <v>100</v>
      </c>
    </row>
    <row r="191" spans="1:9" ht="15" customHeight="1" x14ac:dyDescent="0.25">
      <c r="A191" s="19">
        <v>635004</v>
      </c>
      <c r="B191" s="19" t="s">
        <v>70</v>
      </c>
      <c r="C191" s="24">
        <v>5072.62</v>
      </c>
      <c r="D191" s="24">
        <v>500</v>
      </c>
      <c r="E191" s="24">
        <v>500</v>
      </c>
      <c r="F191" s="56">
        <v>5000</v>
      </c>
      <c r="G191" s="56">
        <v>2000</v>
      </c>
      <c r="H191" s="56">
        <v>2000</v>
      </c>
      <c r="I191" s="56">
        <v>2000</v>
      </c>
    </row>
    <row r="192" spans="1:9" ht="15" customHeight="1" x14ac:dyDescent="0.25">
      <c r="A192" s="19">
        <v>635006</v>
      </c>
      <c r="B192" s="19" t="s">
        <v>32</v>
      </c>
      <c r="C192" s="24">
        <v>0</v>
      </c>
      <c r="D192" s="24">
        <v>300</v>
      </c>
      <c r="E192" s="24">
        <v>300</v>
      </c>
      <c r="F192" s="56">
        <v>4100</v>
      </c>
      <c r="G192" s="56">
        <v>300</v>
      </c>
      <c r="H192" s="56">
        <v>300</v>
      </c>
      <c r="I192" s="56">
        <v>300</v>
      </c>
    </row>
    <row r="193" spans="1:9" ht="15" customHeight="1" x14ac:dyDescent="0.25">
      <c r="A193" s="19">
        <v>633006</v>
      </c>
      <c r="B193" s="19" t="s">
        <v>49</v>
      </c>
      <c r="C193" s="24">
        <v>188.39</v>
      </c>
      <c r="D193" s="24">
        <v>448.5</v>
      </c>
      <c r="E193" s="24">
        <v>2400</v>
      </c>
      <c r="F193" s="56">
        <v>2400</v>
      </c>
      <c r="G193" s="56">
        <v>1000</v>
      </c>
      <c r="H193" s="56">
        <v>1000</v>
      </c>
      <c r="I193" s="56">
        <v>1000</v>
      </c>
    </row>
    <row r="194" spans="1:9" ht="15" customHeight="1" x14ac:dyDescent="0.25">
      <c r="A194" s="19">
        <v>637004</v>
      </c>
      <c r="B194" s="19" t="s">
        <v>71</v>
      </c>
      <c r="C194" s="24">
        <v>400</v>
      </c>
      <c r="D194" s="24">
        <v>700</v>
      </c>
      <c r="E194" s="24">
        <v>700</v>
      </c>
      <c r="F194" s="56">
        <v>700</v>
      </c>
      <c r="G194" s="56">
        <v>700</v>
      </c>
      <c r="H194" s="56">
        <v>700</v>
      </c>
      <c r="I194" s="56">
        <v>700</v>
      </c>
    </row>
    <row r="195" spans="1:9" ht="15" customHeight="1" x14ac:dyDescent="0.25">
      <c r="A195" s="19">
        <v>637015</v>
      </c>
      <c r="B195" s="19" t="s">
        <v>72</v>
      </c>
      <c r="C195" s="24">
        <v>499</v>
      </c>
      <c r="D195" s="24">
        <v>352.25</v>
      </c>
      <c r="E195" s="24">
        <v>325</v>
      </c>
      <c r="F195" s="56">
        <v>325</v>
      </c>
      <c r="G195" s="56">
        <v>325</v>
      </c>
      <c r="H195" s="56">
        <v>325</v>
      </c>
      <c r="I195" s="56">
        <v>325</v>
      </c>
    </row>
    <row r="196" spans="1:9" ht="15" customHeight="1" x14ac:dyDescent="0.25">
      <c r="A196" s="19">
        <v>637018</v>
      </c>
      <c r="B196" s="19" t="s">
        <v>167</v>
      </c>
      <c r="C196" s="24">
        <v>698.83</v>
      </c>
      <c r="D196" s="24">
        <v>0</v>
      </c>
      <c r="E196" s="24">
        <v>0</v>
      </c>
      <c r="F196" s="56">
        <v>0</v>
      </c>
      <c r="G196" s="56">
        <v>0</v>
      </c>
      <c r="H196" s="56">
        <v>0</v>
      </c>
      <c r="I196" s="56">
        <v>0</v>
      </c>
    </row>
    <row r="197" spans="1:9" ht="15" customHeight="1" x14ac:dyDescent="0.25">
      <c r="A197" s="19">
        <v>637027</v>
      </c>
      <c r="B197" s="19" t="s">
        <v>73</v>
      </c>
      <c r="C197" s="24">
        <v>166</v>
      </c>
      <c r="D197" s="24">
        <v>166</v>
      </c>
      <c r="E197" s="24">
        <v>166</v>
      </c>
      <c r="F197" s="56">
        <v>166</v>
      </c>
      <c r="G197" s="56">
        <v>166</v>
      </c>
      <c r="H197" s="56">
        <v>166</v>
      </c>
      <c r="I197" s="56">
        <v>166</v>
      </c>
    </row>
    <row r="198" spans="1:9" ht="24.75" customHeight="1" x14ac:dyDescent="0.25">
      <c r="A198" s="32" t="s">
        <v>186</v>
      </c>
      <c r="B198" s="29" t="s">
        <v>74</v>
      </c>
      <c r="C198" s="33">
        <f>C199+C200+C201+C202+C203+C204+C205+C206+C207+C208+C209+C210+C211+C212+C213+C215+C214+C216</f>
        <v>0</v>
      </c>
      <c r="D198" s="33">
        <f>D199+D200+D201+D202+D203+D205+D204+D206+D207+D208+D209+D210+D211+D212+D213+D214+D215+D216</f>
        <v>15483</v>
      </c>
      <c r="E198" s="33">
        <v>0</v>
      </c>
      <c r="F198" s="55">
        <f>F199+F200+F201+F202+F203+F204+F205+F206+F207+F208+F209+F210+F211+F212+F213+F214+F215+F216</f>
        <v>8571</v>
      </c>
      <c r="G198" s="33">
        <f>G199+G200+G201+G202+G203+G204+G205+G206+G207+G209+G210+G211+G212+G213+G214+G215+G216</f>
        <v>6903</v>
      </c>
      <c r="H198" s="33">
        <f t="shared" ref="H198:I198" si="20">SUM(H199:H216)</f>
        <v>0</v>
      </c>
      <c r="I198" s="33">
        <f t="shared" si="20"/>
        <v>0</v>
      </c>
    </row>
    <row r="199" spans="1:9" ht="15" customHeight="1" x14ac:dyDescent="0.25">
      <c r="A199" s="19">
        <v>611</v>
      </c>
      <c r="B199" s="19" t="s">
        <v>4</v>
      </c>
      <c r="C199" s="68">
        <v>0</v>
      </c>
      <c r="D199" s="68">
        <v>8810</v>
      </c>
      <c r="E199" s="68">
        <v>0</v>
      </c>
      <c r="F199" s="71">
        <v>4684</v>
      </c>
      <c r="G199" s="68">
        <v>4992</v>
      </c>
      <c r="H199" s="68">
        <v>0</v>
      </c>
      <c r="I199" s="68">
        <v>0</v>
      </c>
    </row>
    <row r="200" spans="1:9" ht="15" customHeight="1" x14ac:dyDescent="0.25">
      <c r="A200" s="19">
        <v>614</v>
      </c>
      <c r="B200" s="19" t="s">
        <v>298</v>
      </c>
      <c r="C200" s="68">
        <v>0</v>
      </c>
      <c r="D200" s="68">
        <v>550</v>
      </c>
      <c r="E200" s="68">
        <v>0</v>
      </c>
      <c r="F200" s="71">
        <v>0</v>
      </c>
      <c r="G200" s="68">
        <v>0</v>
      </c>
      <c r="H200" s="68">
        <v>0</v>
      </c>
      <c r="I200" s="68">
        <v>0</v>
      </c>
    </row>
    <row r="201" spans="1:9" ht="15" customHeight="1" x14ac:dyDescent="0.25">
      <c r="A201" s="19">
        <v>621</v>
      </c>
      <c r="B201" s="19" t="s">
        <v>8</v>
      </c>
      <c r="C201" s="68">
        <v>0</v>
      </c>
      <c r="D201" s="68">
        <v>692.84</v>
      </c>
      <c r="E201" s="68">
        <v>0</v>
      </c>
      <c r="F201" s="71">
        <v>468</v>
      </c>
      <c r="G201" s="68">
        <v>499</v>
      </c>
      <c r="H201" s="68">
        <v>0</v>
      </c>
      <c r="I201" s="68">
        <v>0</v>
      </c>
    </row>
    <row r="202" spans="1:9" ht="15" customHeight="1" x14ac:dyDescent="0.25">
      <c r="A202" s="19">
        <v>623</v>
      </c>
      <c r="B202" s="19" t="s">
        <v>194</v>
      </c>
      <c r="C202" s="68">
        <v>0</v>
      </c>
      <c r="D202" s="68">
        <v>243.16</v>
      </c>
      <c r="E202" s="68">
        <v>0</v>
      </c>
      <c r="F202" s="71">
        <v>0</v>
      </c>
      <c r="G202" s="68">
        <v>0</v>
      </c>
      <c r="H202" s="68">
        <v>0</v>
      </c>
      <c r="I202" s="68">
        <v>0</v>
      </c>
    </row>
    <row r="203" spans="1:9" ht="15" customHeight="1" x14ac:dyDescent="0.25">
      <c r="A203" s="19">
        <v>625001</v>
      </c>
      <c r="B203" s="19" t="s">
        <v>9</v>
      </c>
      <c r="C203" s="68">
        <v>0</v>
      </c>
      <c r="D203" s="68">
        <v>131</v>
      </c>
      <c r="E203" s="68">
        <v>0</v>
      </c>
      <c r="F203" s="71">
        <v>66</v>
      </c>
      <c r="G203" s="68">
        <v>70</v>
      </c>
      <c r="H203" s="68">
        <v>0</v>
      </c>
      <c r="I203" s="68">
        <v>0</v>
      </c>
    </row>
    <row r="204" spans="1:9" ht="15" customHeight="1" x14ac:dyDescent="0.25">
      <c r="A204" s="19">
        <v>6025002</v>
      </c>
      <c r="B204" s="19" t="s">
        <v>10</v>
      </c>
      <c r="C204" s="68">
        <v>0</v>
      </c>
      <c r="D204" s="68">
        <v>1310</v>
      </c>
      <c r="E204" s="68">
        <v>0</v>
      </c>
      <c r="F204" s="71">
        <v>656</v>
      </c>
      <c r="G204" s="68">
        <v>700</v>
      </c>
      <c r="H204" s="68">
        <v>0</v>
      </c>
      <c r="I204" s="68">
        <v>0</v>
      </c>
    </row>
    <row r="205" spans="1:9" ht="15" customHeight="1" x14ac:dyDescent="0.25">
      <c r="A205" s="19">
        <v>625003</v>
      </c>
      <c r="B205" s="19" t="s">
        <v>11</v>
      </c>
      <c r="C205" s="68">
        <v>0</v>
      </c>
      <c r="D205" s="68">
        <v>75</v>
      </c>
      <c r="E205" s="68">
        <v>0</v>
      </c>
      <c r="F205" s="71">
        <v>38</v>
      </c>
      <c r="G205" s="68">
        <v>40</v>
      </c>
      <c r="H205" s="68">
        <v>0</v>
      </c>
      <c r="I205" s="68">
        <v>0</v>
      </c>
    </row>
    <row r="206" spans="1:9" ht="15" customHeight="1" x14ac:dyDescent="0.25">
      <c r="A206" s="19">
        <v>625004</v>
      </c>
      <c r="B206" s="19" t="s">
        <v>12</v>
      </c>
      <c r="C206" s="68">
        <v>0</v>
      </c>
      <c r="D206" s="68">
        <v>281</v>
      </c>
      <c r="E206" s="68">
        <v>0</v>
      </c>
      <c r="F206" s="71">
        <v>141</v>
      </c>
      <c r="G206" s="68">
        <v>150</v>
      </c>
      <c r="H206" s="68">
        <v>0</v>
      </c>
      <c r="I206" s="68">
        <v>0</v>
      </c>
    </row>
    <row r="207" spans="1:9" ht="15" customHeight="1" x14ac:dyDescent="0.25">
      <c r="A207" s="21">
        <v>625005</v>
      </c>
      <c r="B207" s="21" t="s">
        <v>13</v>
      </c>
      <c r="C207" s="75">
        <v>0</v>
      </c>
      <c r="D207" s="75">
        <v>94</v>
      </c>
      <c r="E207" s="75">
        <v>0</v>
      </c>
      <c r="F207" s="72">
        <v>47</v>
      </c>
      <c r="G207" s="75">
        <v>50</v>
      </c>
      <c r="H207" s="75">
        <v>0</v>
      </c>
      <c r="I207" s="75">
        <v>0</v>
      </c>
    </row>
    <row r="208" spans="1:9" ht="15" customHeight="1" x14ac:dyDescent="0.25">
      <c r="A208" s="21">
        <v>627</v>
      </c>
      <c r="B208" s="21" t="s">
        <v>15</v>
      </c>
      <c r="C208" s="75">
        <v>0</v>
      </c>
      <c r="D208" s="75">
        <v>0</v>
      </c>
      <c r="E208" s="75">
        <v>0</v>
      </c>
      <c r="F208" s="72">
        <v>0</v>
      </c>
      <c r="G208" s="75">
        <v>0</v>
      </c>
      <c r="H208" s="75">
        <v>0</v>
      </c>
      <c r="I208" s="75">
        <v>0</v>
      </c>
    </row>
    <row r="209" spans="1:9" ht="15" customHeight="1" x14ac:dyDescent="0.25">
      <c r="A209" s="19">
        <v>625007</v>
      </c>
      <c r="B209" s="19" t="s">
        <v>46</v>
      </c>
      <c r="C209" s="68">
        <v>0</v>
      </c>
      <c r="D209" s="68">
        <v>441</v>
      </c>
      <c r="E209" s="68">
        <v>0</v>
      </c>
      <c r="F209" s="71">
        <v>0</v>
      </c>
      <c r="G209" s="68">
        <v>0</v>
      </c>
      <c r="H209" s="68">
        <v>0</v>
      </c>
      <c r="I209" s="68">
        <v>0</v>
      </c>
    </row>
    <row r="210" spans="1:9" ht="15" customHeight="1" x14ac:dyDescent="0.25">
      <c r="A210" s="19">
        <v>637004</v>
      </c>
      <c r="B210" s="19" t="s">
        <v>307</v>
      </c>
      <c r="C210" s="68">
        <v>0</v>
      </c>
      <c r="D210" s="68">
        <v>1749.21</v>
      </c>
      <c r="E210" s="68">
        <v>0</v>
      </c>
      <c r="F210" s="71">
        <v>1750</v>
      </c>
      <c r="G210" s="68">
        <v>0</v>
      </c>
      <c r="H210" s="68">
        <v>0</v>
      </c>
      <c r="I210" s="68">
        <v>0</v>
      </c>
    </row>
    <row r="211" spans="1:9" ht="15" customHeight="1" x14ac:dyDescent="0.25">
      <c r="A211" s="19">
        <v>633010</v>
      </c>
      <c r="B211" s="19" t="s">
        <v>75</v>
      </c>
      <c r="C211" s="24">
        <v>0</v>
      </c>
      <c r="D211" s="24">
        <v>50</v>
      </c>
      <c r="E211" s="24">
        <v>0</v>
      </c>
      <c r="F211" s="56">
        <v>100</v>
      </c>
      <c r="G211" s="24">
        <v>0</v>
      </c>
      <c r="H211" s="24">
        <v>0</v>
      </c>
      <c r="I211" s="24">
        <v>0</v>
      </c>
    </row>
    <row r="212" spans="1:9" ht="15" customHeight="1" x14ac:dyDescent="0.25">
      <c r="A212" s="19">
        <v>637016</v>
      </c>
      <c r="B212" s="19" t="s">
        <v>206</v>
      </c>
      <c r="C212" s="24">
        <v>0</v>
      </c>
      <c r="D212" s="24">
        <v>88.02</v>
      </c>
      <c r="E212" s="24">
        <v>0</v>
      </c>
      <c r="F212" s="56">
        <v>61</v>
      </c>
      <c r="G212" s="24">
        <v>50</v>
      </c>
      <c r="H212" s="24">
        <v>0</v>
      </c>
      <c r="I212" s="24">
        <v>0</v>
      </c>
    </row>
    <row r="213" spans="1:9" ht="15" customHeight="1" x14ac:dyDescent="0.25">
      <c r="A213" s="19">
        <v>633006</v>
      </c>
      <c r="B213" s="19" t="s">
        <v>77</v>
      </c>
      <c r="C213" s="66">
        <v>0</v>
      </c>
      <c r="D213" s="66">
        <v>28</v>
      </c>
      <c r="E213" s="66">
        <v>0</v>
      </c>
      <c r="F213" s="73">
        <v>0</v>
      </c>
      <c r="G213" s="66">
        <v>0</v>
      </c>
      <c r="H213" s="66">
        <v>0</v>
      </c>
      <c r="I213" s="66">
        <v>0</v>
      </c>
    </row>
    <row r="214" spans="1:9" ht="15" customHeight="1" x14ac:dyDescent="0.25">
      <c r="A214" s="19">
        <v>637006</v>
      </c>
      <c r="B214" s="19" t="s">
        <v>299</v>
      </c>
      <c r="C214" s="66">
        <v>0</v>
      </c>
      <c r="D214" s="66">
        <v>25</v>
      </c>
      <c r="E214" s="66">
        <v>0</v>
      </c>
      <c r="F214" s="73">
        <v>0</v>
      </c>
      <c r="G214" s="66">
        <v>0</v>
      </c>
      <c r="H214" s="66">
        <v>0</v>
      </c>
      <c r="I214" s="66">
        <v>0</v>
      </c>
    </row>
    <row r="215" spans="1:9" ht="15" customHeight="1" x14ac:dyDescent="0.25">
      <c r="A215" s="19">
        <v>637014</v>
      </c>
      <c r="B215" s="19" t="s">
        <v>38</v>
      </c>
      <c r="C215" s="66">
        <v>0</v>
      </c>
      <c r="D215" s="66">
        <v>733.6</v>
      </c>
      <c r="E215" s="66">
        <v>0</v>
      </c>
      <c r="F215" s="73">
        <v>560</v>
      </c>
      <c r="G215" s="66">
        <v>352</v>
      </c>
      <c r="H215" s="66">
        <v>0</v>
      </c>
      <c r="I215" s="66">
        <v>0</v>
      </c>
    </row>
    <row r="216" spans="1:9" ht="15" customHeight="1" x14ac:dyDescent="0.25">
      <c r="A216" s="19">
        <v>642015</v>
      </c>
      <c r="B216" s="19" t="s">
        <v>78</v>
      </c>
      <c r="C216" s="66">
        <v>0</v>
      </c>
      <c r="D216" s="66">
        <v>181.17</v>
      </c>
      <c r="E216" s="66">
        <v>0</v>
      </c>
      <c r="F216" s="73">
        <v>0</v>
      </c>
      <c r="G216" s="66">
        <v>0</v>
      </c>
      <c r="H216" s="66">
        <v>0</v>
      </c>
      <c r="I216" s="66">
        <v>0</v>
      </c>
    </row>
    <row r="217" spans="1:9" ht="29.25" customHeight="1" x14ac:dyDescent="0.25">
      <c r="A217" s="32" t="s">
        <v>201</v>
      </c>
      <c r="B217" s="29" t="s">
        <v>79</v>
      </c>
      <c r="C217" s="33">
        <f>C218+C219+C220+C221</f>
        <v>12221</v>
      </c>
      <c r="D217" s="33">
        <f>D218+D219+D220+D221</f>
        <v>14171.1</v>
      </c>
      <c r="E217" s="33">
        <f>E218+E219+E220+E221</f>
        <v>13845</v>
      </c>
      <c r="F217" s="55">
        <f>F218+F219+F220+F221</f>
        <v>19620</v>
      </c>
      <c r="G217" s="55">
        <f>G218+G219+G220</f>
        <v>14620</v>
      </c>
      <c r="H217" s="55">
        <f>H218+H219+H220</f>
        <v>14620</v>
      </c>
      <c r="I217" s="33">
        <f>I218+I219+I220</f>
        <v>14620</v>
      </c>
    </row>
    <row r="218" spans="1:9" ht="15" customHeight="1" x14ac:dyDescent="0.25">
      <c r="A218" s="19">
        <v>632001</v>
      </c>
      <c r="B218" s="19" t="s">
        <v>68</v>
      </c>
      <c r="C218" s="24">
        <v>11241</v>
      </c>
      <c r="D218" s="24">
        <v>12365</v>
      </c>
      <c r="E218" s="24">
        <v>12365</v>
      </c>
      <c r="F218" s="56">
        <v>13140</v>
      </c>
      <c r="G218" s="56">
        <v>13140</v>
      </c>
      <c r="H218" s="56">
        <v>13140</v>
      </c>
      <c r="I218" s="56">
        <v>13140</v>
      </c>
    </row>
    <row r="219" spans="1:9" ht="15" customHeight="1" x14ac:dyDescent="0.25">
      <c r="A219" s="19">
        <v>633006</v>
      </c>
      <c r="B219" s="19" t="s">
        <v>49</v>
      </c>
      <c r="C219" s="24">
        <v>0</v>
      </c>
      <c r="D219" s="24">
        <v>454.9</v>
      </c>
      <c r="E219" s="24">
        <v>500</v>
      </c>
      <c r="F219" s="56">
        <v>5500</v>
      </c>
      <c r="G219" s="56">
        <v>500</v>
      </c>
      <c r="H219" s="56">
        <v>500</v>
      </c>
      <c r="I219" s="24">
        <v>500</v>
      </c>
    </row>
    <row r="220" spans="1:9" ht="15" customHeight="1" x14ac:dyDescent="0.25">
      <c r="A220" s="19">
        <v>635005</v>
      </c>
      <c r="B220" s="19" t="s">
        <v>252</v>
      </c>
      <c r="C220" s="24">
        <v>816</v>
      </c>
      <c r="D220" s="24">
        <v>1351.2</v>
      </c>
      <c r="E220" s="24">
        <v>980</v>
      </c>
      <c r="F220" s="56">
        <v>980</v>
      </c>
      <c r="G220" s="56">
        <v>980</v>
      </c>
      <c r="H220" s="56">
        <v>980</v>
      </c>
      <c r="I220" s="24">
        <v>980</v>
      </c>
    </row>
    <row r="221" spans="1:9" ht="15" customHeight="1" x14ac:dyDescent="0.25">
      <c r="A221" s="19">
        <v>637005</v>
      </c>
      <c r="B221" s="19" t="s">
        <v>313</v>
      </c>
      <c r="C221" s="24">
        <v>164</v>
      </c>
      <c r="D221" s="24">
        <v>0</v>
      </c>
      <c r="E221" s="24">
        <v>0</v>
      </c>
      <c r="F221" s="56">
        <v>0</v>
      </c>
      <c r="G221" s="56">
        <v>0</v>
      </c>
      <c r="H221" s="56">
        <v>0</v>
      </c>
      <c r="I221" s="24">
        <v>0</v>
      </c>
    </row>
    <row r="222" spans="1:9" ht="28.5" customHeight="1" x14ac:dyDescent="0.25">
      <c r="A222" s="32" t="s">
        <v>185</v>
      </c>
      <c r="B222" s="29" t="s">
        <v>80</v>
      </c>
      <c r="C222" s="33">
        <f t="shared" ref="C222:I222" si="21">C223+C224+C225+C226+C227+C228</f>
        <v>18520</v>
      </c>
      <c r="D222" s="33">
        <f t="shared" si="21"/>
        <v>16647.400000000001</v>
      </c>
      <c r="E222" s="33">
        <f t="shared" si="21"/>
        <v>15870</v>
      </c>
      <c r="F222" s="55">
        <f t="shared" si="21"/>
        <v>14645</v>
      </c>
      <c r="G222" s="55">
        <f t="shared" si="21"/>
        <v>16370</v>
      </c>
      <c r="H222" s="55">
        <f t="shared" si="21"/>
        <v>16370</v>
      </c>
      <c r="I222" s="33">
        <f t="shared" si="21"/>
        <v>16470</v>
      </c>
    </row>
    <row r="223" spans="1:9" ht="15" customHeight="1" x14ac:dyDescent="0.25">
      <c r="A223" s="19">
        <v>642001</v>
      </c>
      <c r="B223" s="19" t="s">
        <v>308</v>
      </c>
      <c r="C223" s="24">
        <v>17650</v>
      </c>
      <c r="D223" s="24">
        <v>15300</v>
      </c>
      <c r="E223" s="24">
        <v>15000</v>
      </c>
      <c r="F223" s="56">
        <v>13275</v>
      </c>
      <c r="G223" s="56">
        <v>15000</v>
      </c>
      <c r="H223" s="56">
        <v>15000</v>
      </c>
      <c r="I223" s="24">
        <v>15000</v>
      </c>
    </row>
    <row r="224" spans="1:9" ht="15" customHeight="1" x14ac:dyDescent="0.25">
      <c r="A224" s="19">
        <v>633006</v>
      </c>
      <c r="B224" s="19" t="s">
        <v>49</v>
      </c>
      <c r="C224" s="24">
        <v>0</v>
      </c>
      <c r="D224" s="24">
        <v>0</v>
      </c>
      <c r="E224" s="24">
        <v>0</v>
      </c>
      <c r="F224" s="56">
        <v>0</v>
      </c>
      <c r="G224" s="56">
        <v>0</v>
      </c>
      <c r="H224" s="56">
        <v>0</v>
      </c>
      <c r="I224" s="24">
        <v>0</v>
      </c>
    </row>
    <row r="225" spans="1:10" ht="15" customHeight="1" x14ac:dyDescent="0.25">
      <c r="A225" s="19">
        <v>637005</v>
      </c>
      <c r="B225" s="19" t="s">
        <v>36</v>
      </c>
      <c r="C225" s="24">
        <v>0</v>
      </c>
      <c r="D225" s="24">
        <v>0</v>
      </c>
      <c r="E225" s="24">
        <v>0</v>
      </c>
      <c r="F225" s="56">
        <v>0</v>
      </c>
      <c r="G225" s="56">
        <v>0</v>
      </c>
      <c r="H225" s="56">
        <v>0</v>
      </c>
      <c r="I225" s="24">
        <v>0</v>
      </c>
    </row>
    <row r="226" spans="1:10" ht="15" customHeight="1" x14ac:dyDescent="0.25">
      <c r="A226" s="19">
        <v>637027</v>
      </c>
      <c r="B226" s="19" t="s">
        <v>260</v>
      </c>
      <c r="C226" s="24">
        <v>870</v>
      </c>
      <c r="D226" s="24">
        <v>870</v>
      </c>
      <c r="E226" s="24">
        <v>870</v>
      </c>
      <c r="F226" s="56">
        <v>870</v>
      </c>
      <c r="G226" s="56">
        <v>870</v>
      </c>
      <c r="H226" s="56">
        <v>870</v>
      </c>
      <c r="I226" s="24">
        <v>870</v>
      </c>
    </row>
    <row r="227" spans="1:10" ht="15" customHeight="1" x14ac:dyDescent="0.25">
      <c r="A227" s="19">
        <v>637004</v>
      </c>
      <c r="B227" s="19" t="s">
        <v>292</v>
      </c>
      <c r="C227" s="24">
        <v>0</v>
      </c>
      <c r="D227" s="24">
        <v>386.4</v>
      </c>
      <c r="E227" s="24">
        <v>0</v>
      </c>
      <c r="F227" s="56">
        <v>500</v>
      </c>
      <c r="G227" s="56">
        <v>500</v>
      </c>
      <c r="H227" s="56">
        <v>500</v>
      </c>
      <c r="I227" s="24">
        <v>500</v>
      </c>
    </row>
    <row r="228" spans="1:10" ht="15" customHeight="1" x14ac:dyDescent="0.25">
      <c r="A228" s="19">
        <v>632002</v>
      </c>
      <c r="B228" s="19" t="s">
        <v>306</v>
      </c>
      <c r="C228" s="24">
        <v>0</v>
      </c>
      <c r="D228" s="24">
        <v>91</v>
      </c>
      <c r="E228" s="24">
        <v>0</v>
      </c>
      <c r="F228" s="56">
        <v>0</v>
      </c>
      <c r="G228" s="56">
        <v>0</v>
      </c>
      <c r="H228" s="56">
        <v>0</v>
      </c>
      <c r="I228" s="24">
        <v>100</v>
      </c>
    </row>
    <row r="229" spans="1:10" ht="18" customHeight="1" x14ac:dyDescent="0.25">
      <c r="A229" s="29" t="s">
        <v>184</v>
      </c>
      <c r="B229" s="29" t="s">
        <v>81</v>
      </c>
      <c r="C229" s="33">
        <f>C230</f>
        <v>250</v>
      </c>
      <c r="D229" s="33">
        <v>643.5</v>
      </c>
      <c r="E229" s="33">
        <v>150</v>
      </c>
      <c r="F229" s="55">
        <v>150</v>
      </c>
      <c r="G229" s="55">
        <v>150</v>
      </c>
      <c r="H229" s="55">
        <v>150</v>
      </c>
      <c r="I229" s="33">
        <v>150</v>
      </c>
    </row>
    <row r="230" spans="1:10" ht="14.45" customHeight="1" x14ac:dyDescent="0.25">
      <c r="A230" s="19">
        <v>633009</v>
      </c>
      <c r="B230" s="19" t="s">
        <v>82</v>
      </c>
      <c r="C230" s="24">
        <v>250</v>
      </c>
      <c r="D230" s="24">
        <v>643.5</v>
      </c>
      <c r="E230" s="24">
        <v>150</v>
      </c>
      <c r="F230" s="56">
        <v>150</v>
      </c>
      <c r="G230" s="61">
        <v>150</v>
      </c>
      <c r="H230" s="56">
        <v>150</v>
      </c>
      <c r="I230" s="24">
        <v>150</v>
      </c>
    </row>
    <row r="231" spans="1:10" ht="30.75" customHeight="1" x14ac:dyDescent="0.25">
      <c r="A231" s="32" t="s">
        <v>184</v>
      </c>
      <c r="B231" s="29" t="s">
        <v>83</v>
      </c>
      <c r="C231" s="67">
        <f>C232+C233+C234+C235+C236+C237</f>
        <v>4457.04</v>
      </c>
      <c r="D231" s="67">
        <f>D232+D233+D234+D235+D236+D237</f>
        <v>17256.93</v>
      </c>
      <c r="E231" s="67">
        <f>E232+E233+E234+E235+E236+E237</f>
        <v>16335</v>
      </c>
      <c r="F231" s="106">
        <f>F232+F233+F234+F235+F236+F237</f>
        <v>3550</v>
      </c>
      <c r="G231" s="106">
        <f t="shared" ref="G231:I231" si="22">G232+G233+G234+G235+G236+G237</f>
        <v>4135</v>
      </c>
      <c r="H231" s="106">
        <f t="shared" si="22"/>
        <v>19850</v>
      </c>
      <c r="I231" s="106">
        <f t="shared" si="22"/>
        <v>19850</v>
      </c>
      <c r="J231" s="47"/>
    </row>
    <row r="232" spans="1:10" ht="15" customHeight="1" x14ac:dyDescent="0.25">
      <c r="A232" s="19">
        <v>633006</v>
      </c>
      <c r="B232" s="19" t="s">
        <v>63</v>
      </c>
      <c r="C232" s="68">
        <v>424.69</v>
      </c>
      <c r="D232" s="68">
        <v>841</v>
      </c>
      <c r="E232" s="68">
        <v>900</v>
      </c>
      <c r="F232" s="71">
        <v>900</v>
      </c>
      <c r="G232" s="71">
        <v>900</v>
      </c>
      <c r="H232" s="71">
        <v>900</v>
      </c>
      <c r="I232" s="71">
        <v>900</v>
      </c>
    </row>
    <row r="233" spans="1:10" ht="15" customHeight="1" x14ac:dyDescent="0.25">
      <c r="A233" s="19">
        <v>637002</v>
      </c>
      <c r="B233" s="19" t="s">
        <v>84</v>
      </c>
      <c r="C233" s="68">
        <v>3190.35</v>
      </c>
      <c r="D233" s="68">
        <v>13427.3</v>
      </c>
      <c r="E233" s="68">
        <v>12485</v>
      </c>
      <c r="F233" s="71">
        <v>2000</v>
      </c>
      <c r="G233" s="71">
        <v>2485</v>
      </c>
      <c r="H233" s="71">
        <v>16000</v>
      </c>
      <c r="I233" s="71">
        <v>16000</v>
      </c>
    </row>
    <row r="234" spans="1:10" ht="15" customHeight="1" x14ac:dyDescent="0.25">
      <c r="A234" s="19">
        <v>637004</v>
      </c>
      <c r="B234" s="19" t="s">
        <v>85</v>
      </c>
      <c r="C234" s="68">
        <v>20</v>
      </c>
      <c r="D234" s="68">
        <v>20</v>
      </c>
      <c r="E234" s="68">
        <v>50</v>
      </c>
      <c r="F234" s="71">
        <v>50</v>
      </c>
      <c r="G234" s="71">
        <v>50</v>
      </c>
      <c r="H234" s="71">
        <v>50</v>
      </c>
      <c r="I234" s="71">
        <v>50</v>
      </c>
    </row>
    <row r="235" spans="1:10" ht="15" customHeight="1" x14ac:dyDescent="0.25">
      <c r="A235" s="19">
        <v>637027</v>
      </c>
      <c r="B235" s="19" t="s">
        <v>168</v>
      </c>
      <c r="C235" s="68">
        <v>260</v>
      </c>
      <c r="D235" s="68">
        <v>300</v>
      </c>
      <c r="E235" s="68">
        <v>300</v>
      </c>
      <c r="F235" s="71">
        <v>300</v>
      </c>
      <c r="G235" s="71">
        <v>300</v>
      </c>
      <c r="H235" s="71">
        <v>300</v>
      </c>
      <c r="I235" s="71">
        <v>300</v>
      </c>
    </row>
    <row r="236" spans="1:10" ht="15" customHeight="1" x14ac:dyDescent="0.25">
      <c r="A236" s="19">
        <v>637012</v>
      </c>
      <c r="B236" s="19" t="s">
        <v>293</v>
      </c>
      <c r="C236" s="68">
        <v>112</v>
      </c>
      <c r="D236" s="68">
        <v>468.63</v>
      </c>
      <c r="E236" s="68">
        <v>500</v>
      </c>
      <c r="F236" s="71">
        <v>100</v>
      </c>
      <c r="G236" s="71">
        <v>300</v>
      </c>
      <c r="H236" s="71">
        <v>500</v>
      </c>
      <c r="I236" s="71">
        <v>500</v>
      </c>
    </row>
    <row r="237" spans="1:10" ht="33" customHeight="1" x14ac:dyDescent="0.25">
      <c r="A237" s="19">
        <v>642001</v>
      </c>
      <c r="B237" s="19" t="s">
        <v>289</v>
      </c>
      <c r="C237" s="68">
        <v>450</v>
      </c>
      <c r="D237" s="68">
        <v>2200</v>
      </c>
      <c r="E237" s="68">
        <v>2100</v>
      </c>
      <c r="F237" s="71">
        <v>200</v>
      </c>
      <c r="G237" s="71">
        <v>100</v>
      </c>
      <c r="H237" s="71">
        <v>2100</v>
      </c>
      <c r="I237" s="71">
        <v>2100</v>
      </c>
    </row>
    <row r="238" spans="1:10" ht="15.6" customHeight="1" x14ac:dyDescent="0.25">
      <c r="A238" s="32" t="s">
        <v>240</v>
      </c>
      <c r="B238" s="29" t="s">
        <v>164</v>
      </c>
      <c r="C238" s="78">
        <f>C239+C240</f>
        <v>0</v>
      </c>
      <c r="D238" s="78">
        <v>600</v>
      </c>
      <c r="E238" s="78">
        <v>0</v>
      </c>
      <c r="F238" s="110">
        <v>0</v>
      </c>
      <c r="G238" s="110">
        <v>0</v>
      </c>
      <c r="H238" s="110">
        <v>0</v>
      </c>
      <c r="I238" s="78">
        <v>0</v>
      </c>
    </row>
    <row r="239" spans="1:10" ht="15" customHeight="1" x14ac:dyDescent="0.25">
      <c r="A239" s="19">
        <v>633006</v>
      </c>
      <c r="B239" s="19" t="s">
        <v>241</v>
      </c>
      <c r="C239" s="68">
        <v>0</v>
      </c>
      <c r="D239" s="68">
        <v>0</v>
      </c>
      <c r="E239" s="68">
        <v>0</v>
      </c>
      <c r="F239" s="71">
        <v>0</v>
      </c>
      <c r="G239" s="71">
        <v>0</v>
      </c>
      <c r="H239" s="61">
        <v>0</v>
      </c>
      <c r="I239" s="42">
        <v>0</v>
      </c>
    </row>
    <row r="240" spans="1:10" ht="15" customHeight="1" x14ac:dyDescent="0.25">
      <c r="A240" s="19">
        <v>633003</v>
      </c>
      <c r="B240" s="19" t="s">
        <v>288</v>
      </c>
      <c r="C240" s="68">
        <v>0</v>
      </c>
      <c r="D240" s="68">
        <v>600</v>
      </c>
      <c r="E240" s="68">
        <v>0</v>
      </c>
      <c r="F240" s="71">
        <v>0</v>
      </c>
      <c r="G240" s="71">
        <v>0</v>
      </c>
      <c r="H240" s="61">
        <v>0</v>
      </c>
      <c r="I240" s="42">
        <v>0</v>
      </c>
    </row>
    <row r="241" spans="1:9" ht="26.25" customHeight="1" x14ac:dyDescent="0.25">
      <c r="A241" s="32" t="s">
        <v>189</v>
      </c>
      <c r="B241" s="29" t="s">
        <v>86</v>
      </c>
      <c r="C241" s="33">
        <f>C242+C243+C244+C245+C246+C247+C248+C249</f>
        <v>4410.92</v>
      </c>
      <c r="D241" s="33">
        <f>D242+D243+D244+D246+D247+D245+D248+D249</f>
        <v>6345.02</v>
      </c>
      <c r="E241" s="33">
        <f>E242+E243+E244+E245+E246+E248+E249</f>
        <v>1741</v>
      </c>
      <c r="F241" s="55">
        <f>F242+F243+F244+F245+F246+F249</f>
        <v>1741</v>
      </c>
      <c r="G241" s="55">
        <f>G242+G243+G244+G245+G248+G249</f>
        <v>1741</v>
      </c>
      <c r="H241" s="55">
        <f>H242+H243+H244+H245+H248+H249</f>
        <v>1741</v>
      </c>
      <c r="I241" s="33">
        <f>I242+I243+I244+I245+I248+I249</f>
        <v>1741</v>
      </c>
    </row>
    <row r="242" spans="1:9" ht="15" customHeight="1" x14ac:dyDescent="0.25">
      <c r="A242" s="19">
        <v>632001</v>
      </c>
      <c r="B242" s="19" t="s">
        <v>169</v>
      </c>
      <c r="C242" s="24">
        <v>696</v>
      </c>
      <c r="D242" s="24">
        <v>1003</v>
      </c>
      <c r="E242" s="24">
        <v>787</v>
      </c>
      <c r="F242" s="24">
        <v>787</v>
      </c>
      <c r="G242" s="24">
        <v>787</v>
      </c>
      <c r="H242" s="24">
        <v>787</v>
      </c>
      <c r="I242" s="24">
        <v>787</v>
      </c>
    </row>
    <row r="243" spans="1:9" ht="15" customHeight="1" x14ac:dyDescent="0.25">
      <c r="A243" s="19">
        <v>632003</v>
      </c>
      <c r="B243" s="19" t="s">
        <v>19</v>
      </c>
      <c r="C243" s="24">
        <v>20</v>
      </c>
      <c r="D243" s="24">
        <v>60</v>
      </c>
      <c r="E243" s="24">
        <v>20</v>
      </c>
      <c r="F243" s="24">
        <v>20</v>
      </c>
      <c r="G243" s="24">
        <v>20</v>
      </c>
      <c r="H243" s="24">
        <v>20</v>
      </c>
      <c r="I243" s="24">
        <v>20</v>
      </c>
    </row>
    <row r="244" spans="1:9" ht="15" customHeight="1" x14ac:dyDescent="0.25">
      <c r="A244" s="19">
        <v>633006</v>
      </c>
      <c r="B244" s="19" t="s">
        <v>242</v>
      </c>
      <c r="C244" s="24">
        <v>39.799999999999997</v>
      </c>
      <c r="D244" s="24">
        <v>0</v>
      </c>
      <c r="E244" s="24"/>
      <c r="F244" s="24">
        <v>0</v>
      </c>
      <c r="G244" s="24">
        <v>0</v>
      </c>
      <c r="H244" s="24">
        <v>0</v>
      </c>
      <c r="I244" s="24">
        <v>0</v>
      </c>
    </row>
    <row r="245" spans="1:9" ht="15" customHeight="1" x14ac:dyDescent="0.25">
      <c r="A245" s="19">
        <v>633013</v>
      </c>
      <c r="B245" s="19" t="s">
        <v>170</v>
      </c>
      <c r="C245" s="24">
        <v>82.65</v>
      </c>
      <c r="D245" s="24">
        <v>133</v>
      </c>
      <c r="E245" s="24">
        <v>83</v>
      </c>
      <c r="F245" s="24">
        <v>83</v>
      </c>
      <c r="G245" s="24">
        <v>83</v>
      </c>
      <c r="H245" s="24">
        <v>83</v>
      </c>
      <c r="I245" s="24">
        <v>83</v>
      </c>
    </row>
    <row r="246" spans="1:9" ht="15" customHeight="1" x14ac:dyDescent="0.25">
      <c r="A246" s="19">
        <v>635006</v>
      </c>
      <c r="B246" s="19" t="s">
        <v>314</v>
      </c>
      <c r="C246" s="24">
        <v>1221.47</v>
      </c>
      <c r="D246" s="24">
        <v>0</v>
      </c>
      <c r="E246" s="24">
        <v>0</v>
      </c>
      <c r="F246" s="56">
        <v>0</v>
      </c>
      <c r="G246" s="56">
        <v>0</v>
      </c>
      <c r="H246" s="56">
        <v>0</v>
      </c>
      <c r="I246" s="24">
        <v>0</v>
      </c>
    </row>
    <row r="247" spans="1:9" ht="15" customHeight="1" x14ac:dyDescent="0.25">
      <c r="A247" s="19">
        <v>637005</v>
      </c>
      <c r="B247" s="19" t="s">
        <v>36</v>
      </c>
      <c r="C247" s="24">
        <v>0</v>
      </c>
      <c r="D247" s="24">
        <v>150</v>
      </c>
      <c r="E247" s="24">
        <v>0</v>
      </c>
      <c r="F247" s="56">
        <v>0</v>
      </c>
      <c r="G247" s="56">
        <v>0</v>
      </c>
      <c r="H247" s="56">
        <v>0</v>
      </c>
      <c r="I247" s="24">
        <v>0</v>
      </c>
    </row>
    <row r="248" spans="1:9" ht="15" customHeight="1" x14ac:dyDescent="0.25">
      <c r="A248" s="19">
        <v>642007</v>
      </c>
      <c r="B248" s="19" t="s">
        <v>179</v>
      </c>
      <c r="C248" s="24">
        <v>2000</v>
      </c>
      <c r="D248" s="24">
        <v>4000</v>
      </c>
      <c r="E248" s="24"/>
      <c r="F248" s="56">
        <v>0</v>
      </c>
      <c r="G248" s="56">
        <v>0</v>
      </c>
      <c r="H248" s="56">
        <v>0</v>
      </c>
      <c r="I248" s="24">
        <v>0</v>
      </c>
    </row>
    <row r="249" spans="1:9" ht="15" customHeight="1" x14ac:dyDescent="0.25">
      <c r="A249" s="19">
        <v>642006</v>
      </c>
      <c r="B249" s="19" t="s">
        <v>87</v>
      </c>
      <c r="C249" s="24">
        <v>351</v>
      </c>
      <c r="D249" s="24">
        <v>999.02</v>
      </c>
      <c r="E249" s="24">
        <v>851</v>
      </c>
      <c r="F249" s="24">
        <v>851</v>
      </c>
      <c r="G249" s="24">
        <v>851</v>
      </c>
      <c r="H249" s="24">
        <v>851</v>
      </c>
      <c r="I249" s="24">
        <v>851</v>
      </c>
    </row>
    <row r="250" spans="1:9" ht="29.25" customHeight="1" x14ac:dyDescent="0.25">
      <c r="A250" s="29" t="s">
        <v>88</v>
      </c>
      <c r="B250" s="29" t="s">
        <v>89</v>
      </c>
      <c r="C250" s="33">
        <f>C251+C255+C264+C294</f>
        <v>124140.72</v>
      </c>
      <c r="D250" s="33">
        <f>D251+D255+D264+D294</f>
        <v>155920.57</v>
      </c>
      <c r="E250" s="33">
        <f>E251+E255+E264+E294</f>
        <v>161511</v>
      </c>
      <c r="F250" s="55">
        <f>F251+F255+F264</f>
        <v>169049</v>
      </c>
      <c r="G250" s="55">
        <f t="shared" ref="G250:I250" si="23">G251+G255+G264</f>
        <v>162744</v>
      </c>
      <c r="H250" s="131">
        <f t="shared" si="23"/>
        <v>164979</v>
      </c>
      <c r="I250" s="89">
        <f t="shared" si="23"/>
        <v>164979</v>
      </c>
    </row>
    <row r="251" spans="1:9" ht="30" customHeight="1" x14ac:dyDescent="0.25">
      <c r="A251" s="45">
        <v>610</v>
      </c>
      <c r="B251" s="45" t="s">
        <v>90</v>
      </c>
      <c r="C251" s="81">
        <f>C252+C253+C254</f>
        <v>73816.33</v>
      </c>
      <c r="D251" s="81">
        <f>D252+D253+D254</f>
        <v>93127</v>
      </c>
      <c r="E251" s="81">
        <f>E252+E253+E254</f>
        <v>99864</v>
      </c>
      <c r="F251" s="81">
        <f>F252+F253+F254</f>
        <v>106690</v>
      </c>
      <c r="G251" s="81">
        <f t="shared" ref="G251:I251" si="24">G252+G253+G254</f>
        <v>105447</v>
      </c>
      <c r="H251" s="81">
        <f t="shared" si="24"/>
        <v>105447</v>
      </c>
      <c r="I251" s="81">
        <f t="shared" si="24"/>
        <v>105447</v>
      </c>
    </row>
    <row r="252" spans="1:9" ht="15" customHeight="1" x14ac:dyDescent="0.25">
      <c r="A252" s="19">
        <v>611</v>
      </c>
      <c r="B252" s="19" t="s">
        <v>4</v>
      </c>
      <c r="C252" s="24">
        <v>53265.81</v>
      </c>
      <c r="D252" s="24">
        <v>61770.57</v>
      </c>
      <c r="E252" s="24">
        <v>67962</v>
      </c>
      <c r="F252" s="56">
        <v>70937</v>
      </c>
      <c r="G252" s="56">
        <v>72545</v>
      </c>
      <c r="H252" s="56">
        <v>72545</v>
      </c>
      <c r="I252" s="56">
        <v>72545</v>
      </c>
    </row>
    <row r="253" spans="1:9" ht="15" customHeight="1" x14ac:dyDescent="0.25">
      <c r="A253" s="19">
        <v>612</v>
      </c>
      <c r="B253" s="19" t="s">
        <v>5</v>
      </c>
      <c r="C253" s="24">
        <v>15040.52</v>
      </c>
      <c r="D253" s="24">
        <v>20611.43</v>
      </c>
      <c r="E253" s="24">
        <v>22657</v>
      </c>
      <c r="F253" s="56">
        <v>21604</v>
      </c>
      <c r="G253" s="56">
        <v>23657</v>
      </c>
      <c r="H253" s="56">
        <v>23657</v>
      </c>
      <c r="I253" s="56">
        <v>23657</v>
      </c>
    </row>
    <row r="254" spans="1:9" ht="15" customHeight="1" x14ac:dyDescent="0.25">
      <c r="A254" s="21">
        <v>614</v>
      </c>
      <c r="B254" s="21" t="s">
        <v>305</v>
      </c>
      <c r="C254" s="24">
        <v>5510</v>
      </c>
      <c r="D254" s="24">
        <v>10745</v>
      </c>
      <c r="E254" s="24">
        <v>9245</v>
      </c>
      <c r="F254" s="56">
        <v>14149</v>
      </c>
      <c r="G254" s="56">
        <v>9245</v>
      </c>
      <c r="H254" s="56">
        <v>9245</v>
      </c>
      <c r="I254" s="56">
        <v>9245</v>
      </c>
    </row>
    <row r="255" spans="1:9" ht="24" customHeight="1" x14ac:dyDescent="0.25">
      <c r="A255" s="45">
        <v>620</v>
      </c>
      <c r="B255" s="45" t="s">
        <v>91</v>
      </c>
      <c r="C255" s="81">
        <f t="shared" ref="C255:I255" si="25">C256+C257+C258+C259+C260+C261+C262+C263</f>
        <v>27652.87</v>
      </c>
      <c r="D255" s="81">
        <f>D256+D257+D258+D259+D260+D261+D262+D263</f>
        <v>34408</v>
      </c>
      <c r="E255" s="81">
        <f>E256+E257+E258+E259+E260+E261+E262+E263</f>
        <v>36897</v>
      </c>
      <c r="F255" s="111">
        <f>F256+F257+F258+F259+F260+F261+F262+F263</f>
        <v>35291</v>
      </c>
      <c r="G255" s="111">
        <f t="shared" si="25"/>
        <v>36897</v>
      </c>
      <c r="H255" s="111">
        <f t="shared" si="25"/>
        <v>36897</v>
      </c>
      <c r="I255" s="111">
        <f t="shared" si="25"/>
        <v>36897</v>
      </c>
    </row>
    <row r="256" spans="1:9" ht="15" customHeight="1" x14ac:dyDescent="0.25">
      <c r="A256" s="19">
        <v>621</v>
      </c>
      <c r="B256" s="19" t="s">
        <v>8</v>
      </c>
      <c r="C256" s="24">
        <v>7595.43</v>
      </c>
      <c r="D256" s="24">
        <v>9312</v>
      </c>
      <c r="E256" s="24">
        <v>9986</v>
      </c>
      <c r="F256" s="112">
        <v>9542</v>
      </c>
      <c r="G256" s="24">
        <v>9986</v>
      </c>
      <c r="H256" s="24">
        <v>9986</v>
      </c>
      <c r="I256" s="24">
        <v>9986</v>
      </c>
    </row>
    <row r="257" spans="1:9" ht="15" customHeight="1" x14ac:dyDescent="0.25">
      <c r="A257" s="19">
        <v>625001</v>
      </c>
      <c r="B257" s="19" t="s">
        <v>92</v>
      </c>
      <c r="C257" s="24">
        <v>1042.3800000000001</v>
      </c>
      <c r="D257" s="24">
        <v>1304</v>
      </c>
      <c r="E257" s="24">
        <v>1398</v>
      </c>
      <c r="F257" s="24">
        <v>1337</v>
      </c>
      <c r="G257" s="24">
        <v>1398</v>
      </c>
      <c r="H257" s="24">
        <v>1398</v>
      </c>
      <c r="I257" s="24">
        <v>1398</v>
      </c>
    </row>
    <row r="258" spans="1:9" ht="15" customHeight="1" x14ac:dyDescent="0.25">
      <c r="A258" s="19">
        <v>625002</v>
      </c>
      <c r="B258" s="19" t="s">
        <v>93</v>
      </c>
      <c r="C258" s="24">
        <v>10427.08</v>
      </c>
      <c r="D258" s="24">
        <v>13037</v>
      </c>
      <c r="E258" s="24">
        <v>13980</v>
      </c>
      <c r="F258" s="24">
        <v>13369</v>
      </c>
      <c r="G258" s="24">
        <v>13980</v>
      </c>
      <c r="H258" s="24">
        <v>13980</v>
      </c>
      <c r="I258" s="24">
        <v>13980</v>
      </c>
    </row>
    <row r="259" spans="1:9" ht="15" customHeight="1" x14ac:dyDescent="0.25">
      <c r="A259" s="19">
        <v>625003</v>
      </c>
      <c r="B259" s="19" t="s">
        <v>94</v>
      </c>
      <c r="C259" s="24">
        <v>595.5</v>
      </c>
      <c r="D259" s="24">
        <v>747.67</v>
      </c>
      <c r="E259" s="24">
        <v>799</v>
      </c>
      <c r="F259" s="24">
        <v>764</v>
      </c>
      <c r="G259" s="24">
        <v>799</v>
      </c>
      <c r="H259" s="24">
        <v>799</v>
      </c>
      <c r="I259" s="24">
        <v>799</v>
      </c>
    </row>
    <row r="260" spans="1:9" ht="15" customHeight="1" x14ac:dyDescent="0.25">
      <c r="A260" s="19">
        <v>625004</v>
      </c>
      <c r="B260" s="19" t="s">
        <v>95</v>
      </c>
      <c r="C260" s="24">
        <v>2234.14</v>
      </c>
      <c r="D260" s="24">
        <v>2790.33</v>
      </c>
      <c r="E260" s="24">
        <v>2996</v>
      </c>
      <c r="F260" s="24">
        <v>2865</v>
      </c>
      <c r="G260" s="24">
        <v>2996</v>
      </c>
      <c r="H260" s="24">
        <v>2996</v>
      </c>
      <c r="I260" s="24">
        <v>2996</v>
      </c>
    </row>
    <row r="261" spans="1:9" ht="15" customHeight="1" x14ac:dyDescent="0.25">
      <c r="A261" s="19">
        <v>625005</v>
      </c>
      <c r="B261" s="19" t="s">
        <v>96</v>
      </c>
      <c r="C261" s="24">
        <v>744.54</v>
      </c>
      <c r="D261" s="24">
        <v>931</v>
      </c>
      <c r="E261" s="24">
        <v>998</v>
      </c>
      <c r="F261" s="24">
        <v>954</v>
      </c>
      <c r="G261" s="24">
        <v>998</v>
      </c>
      <c r="H261" s="24">
        <v>998</v>
      </c>
      <c r="I261" s="24">
        <v>998</v>
      </c>
    </row>
    <row r="262" spans="1:9" ht="15" customHeight="1" x14ac:dyDescent="0.25">
      <c r="A262" s="19">
        <v>625007</v>
      </c>
      <c r="B262" s="19" t="s">
        <v>97</v>
      </c>
      <c r="C262" s="24">
        <v>3537.48</v>
      </c>
      <c r="D262" s="24">
        <v>4424</v>
      </c>
      <c r="E262" s="24">
        <v>4743</v>
      </c>
      <c r="F262" s="24">
        <v>4535</v>
      </c>
      <c r="G262" s="24">
        <v>4743</v>
      </c>
      <c r="H262" s="24">
        <v>4743</v>
      </c>
      <c r="I262" s="24">
        <v>4743</v>
      </c>
    </row>
    <row r="263" spans="1:9" ht="15" customHeight="1" x14ac:dyDescent="0.25">
      <c r="A263" s="19">
        <v>627</v>
      </c>
      <c r="B263" s="19" t="s">
        <v>15</v>
      </c>
      <c r="C263" s="24">
        <v>1476.32</v>
      </c>
      <c r="D263" s="24">
        <v>1862</v>
      </c>
      <c r="E263" s="24">
        <v>1997</v>
      </c>
      <c r="F263" s="24">
        <v>1925</v>
      </c>
      <c r="G263" s="24">
        <v>1997</v>
      </c>
      <c r="H263" s="24">
        <v>1997</v>
      </c>
      <c r="I263" s="24">
        <v>1997</v>
      </c>
    </row>
    <row r="264" spans="1:9" ht="24" customHeight="1" x14ac:dyDescent="0.25">
      <c r="A264" s="45">
        <v>630</v>
      </c>
      <c r="B264" s="45" t="s">
        <v>16</v>
      </c>
      <c r="C264" s="80">
        <f>C265+C266+C267+C268+C270+C271+C272+C273+C274+C275+C276+C277+C278+C279+C280+C281+C282+C283+C284+C285+C286+C287+C288+C289+C290+C291+C292</f>
        <v>22671.519999999997</v>
      </c>
      <c r="D264" s="80">
        <f>D265+D266+D267+D268+D270+D269+D271+D272+D273+D274+D275+D276+D277+D278+D279+D281+D282+D280+D283+D284+D285+D286+D287+D288+D289+D290+D291+D292+D293</f>
        <v>27917.23</v>
      </c>
      <c r="E264" s="80">
        <f>E265+E266+E267+E268+E270+E271+E272+E273+E274+E275+E276+E277+E278+E279+E280+E281+E282+E284+E283+E285+E286+E287+E288+E289+E290+E291+E292+E293</f>
        <v>24750</v>
      </c>
      <c r="F264" s="113">
        <f>F265+F266+F267+F268+F269+F270+F271+F272+F273+F274+F275+F276+F277+F278+F279+F280+F281+F282+F283+F284+F286+F287+F288+F289+F290+F291+F292+F293+F294</f>
        <v>27068</v>
      </c>
      <c r="G264" s="113">
        <f>G265+G266+G267+G268+G270+G271+G272+G273+G274+G275+G276+G277+G278+G280+G281+G282+G283+G284+G285+G286+G287+G288+G289+G290+G291+G292</f>
        <v>20400</v>
      </c>
      <c r="H264" s="111">
        <f>H265+H266+H267+H268+H269+H270+H271+H272+H273+H274+H275+H276+H277+H278+H279+H280+H281+H282+H283+H284+H285+H286+H287+H288+H289+H290+H291+H292+H293</f>
        <v>22635</v>
      </c>
      <c r="I264" s="81">
        <f>I265+I266+I267+I268+I270+I269+I271+I272+I273+I274+I275+I276+I277+I278+I279+I280+I281+I282+I283+I284+I285+I286+I287+I288+I289+I290+I291+I292+I293</f>
        <v>22635</v>
      </c>
    </row>
    <row r="265" spans="1:9" ht="15" customHeight="1" x14ac:dyDescent="0.25">
      <c r="A265" s="19">
        <v>631001</v>
      </c>
      <c r="B265" s="19" t="s">
        <v>98</v>
      </c>
      <c r="C265" s="68">
        <v>100</v>
      </c>
      <c r="D265" s="68">
        <v>100</v>
      </c>
      <c r="E265" s="68">
        <v>100</v>
      </c>
      <c r="F265" s="68">
        <v>0</v>
      </c>
      <c r="G265" s="68">
        <v>100</v>
      </c>
      <c r="H265" s="68">
        <v>100</v>
      </c>
      <c r="I265" s="68">
        <v>100</v>
      </c>
    </row>
    <row r="266" spans="1:9" ht="15" customHeight="1" x14ac:dyDescent="0.25">
      <c r="A266" s="19">
        <v>632001</v>
      </c>
      <c r="B266" s="19" t="s">
        <v>18</v>
      </c>
      <c r="C266" s="68">
        <v>6900.61</v>
      </c>
      <c r="D266" s="68">
        <v>6791</v>
      </c>
      <c r="E266" s="68">
        <v>6791</v>
      </c>
      <c r="F266" s="68">
        <v>6791</v>
      </c>
      <c r="G266" s="68">
        <v>6791</v>
      </c>
      <c r="H266" s="68">
        <v>6791</v>
      </c>
      <c r="I266" s="68">
        <v>6791</v>
      </c>
    </row>
    <row r="267" spans="1:9" ht="15" customHeight="1" x14ac:dyDescent="0.25">
      <c r="A267" s="19">
        <v>632002</v>
      </c>
      <c r="B267" s="19" t="s">
        <v>99</v>
      </c>
      <c r="C267" s="68">
        <v>784</v>
      </c>
      <c r="D267" s="68">
        <v>750</v>
      </c>
      <c r="E267" s="68">
        <v>784</v>
      </c>
      <c r="F267" s="68">
        <v>784</v>
      </c>
      <c r="G267" s="68">
        <v>784</v>
      </c>
      <c r="H267" s="68">
        <v>784</v>
      </c>
      <c r="I267" s="68">
        <v>784</v>
      </c>
    </row>
    <row r="268" spans="1:9" ht="15" customHeight="1" x14ac:dyDescent="0.25">
      <c r="A268" s="19">
        <v>632003</v>
      </c>
      <c r="B268" s="19" t="s">
        <v>100</v>
      </c>
      <c r="C268" s="68">
        <v>160.37</v>
      </c>
      <c r="D268" s="68">
        <v>53.7</v>
      </c>
      <c r="E268" s="68">
        <v>120</v>
      </c>
      <c r="F268" s="68">
        <v>120</v>
      </c>
      <c r="G268" s="68">
        <v>120</v>
      </c>
      <c r="H268" s="68">
        <v>120</v>
      </c>
      <c r="I268" s="68">
        <v>120</v>
      </c>
    </row>
    <row r="269" spans="1:9" ht="15" customHeight="1" x14ac:dyDescent="0.25">
      <c r="A269" s="19">
        <v>632004</v>
      </c>
      <c r="B269" s="19" t="s">
        <v>310</v>
      </c>
      <c r="C269" s="68">
        <v>0</v>
      </c>
      <c r="D269" s="68">
        <v>120</v>
      </c>
      <c r="E269" s="68">
        <v>0</v>
      </c>
      <c r="F269" s="68">
        <v>240</v>
      </c>
      <c r="G269" s="68">
        <v>240</v>
      </c>
      <c r="H269" s="68">
        <v>240</v>
      </c>
      <c r="I269" s="68">
        <v>240</v>
      </c>
    </row>
    <row r="270" spans="1:9" ht="15" customHeight="1" x14ac:dyDescent="0.25">
      <c r="A270" s="19">
        <v>633002</v>
      </c>
      <c r="B270" s="19" t="s">
        <v>171</v>
      </c>
      <c r="C270" s="68">
        <v>300</v>
      </c>
      <c r="D270" s="68">
        <v>600</v>
      </c>
      <c r="E270" s="68">
        <v>600</v>
      </c>
      <c r="F270" s="68">
        <v>600</v>
      </c>
      <c r="G270" s="68">
        <v>600</v>
      </c>
      <c r="H270" s="68">
        <v>600</v>
      </c>
      <c r="I270" s="68">
        <v>600</v>
      </c>
    </row>
    <row r="271" spans="1:9" ht="15" customHeight="1" x14ac:dyDescent="0.25">
      <c r="A271" s="19">
        <v>632005</v>
      </c>
      <c r="B271" s="19" t="s">
        <v>250</v>
      </c>
      <c r="C271" s="68">
        <v>234.2</v>
      </c>
      <c r="D271" s="68">
        <v>385.3</v>
      </c>
      <c r="E271" s="68">
        <v>460</v>
      </c>
      <c r="F271" s="68">
        <v>460</v>
      </c>
      <c r="G271" s="71">
        <v>460</v>
      </c>
      <c r="H271" s="71">
        <v>405</v>
      </c>
      <c r="I271" s="68">
        <v>405</v>
      </c>
    </row>
    <row r="272" spans="1:9" ht="15" customHeight="1" x14ac:dyDescent="0.25">
      <c r="A272" s="19">
        <v>633001</v>
      </c>
      <c r="B272" s="19" t="s">
        <v>21</v>
      </c>
      <c r="C272" s="68">
        <v>800</v>
      </c>
      <c r="D272" s="68">
        <v>4270</v>
      </c>
      <c r="E272" s="68">
        <v>4000</v>
      </c>
      <c r="F272" s="68">
        <v>4000</v>
      </c>
      <c r="G272" s="71">
        <v>1000</v>
      </c>
      <c r="H272" s="71">
        <v>2000</v>
      </c>
      <c r="I272" s="68">
        <v>2000</v>
      </c>
    </row>
    <row r="273" spans="1:9" ht="15" customHeight="1" x14ac:dyDescent="0.25">
      <c r="A273" s="19">
        <v>633006</v>
      </c>
      <c r="B273" s="19" t="s">
        <v>63</v>
      </c>
      <c r="C273" s="68">
        <v>2300</v>
      </c>
      <c r="D273" s="68">
        <v>3239.41</v>
      </c>
      <c r="E273" s="68">
        <v>3500</v>
      </c>
      <c r="F273" s="68">
        <v>4000</v>
      </c>
      <c r="G273" s="71">
        <v>2000</v>
      </c>
      <c r="H273" s="71">
        <v>3000</v>
      </c>
      <c r="I273" s="68">
        <v>3000</v>
      </c>
    </row>
    <row r="274" spans="1:9" ht="15" customHeight="1" x14ac:dyDescent="0.25">
      <c r="A274" s="19">
        <v>633009</v>
      </c>
      <c r="B274" s="19" t="s">
        <v>101</v>
      </c>
      <c r="C274" s="68">
        <v>2300</v>
      </c>
      <c r="D274" s="68">
        <v>3329.23</v>
      </c>
      <c r="E274" s="68">
        <v>2000</v>
      </c>
      <c r="F274" s="68">
        <v>2000</v>
      </c>
      <c r="G274" s="71">
        <v>2000</v>
      </c>
      <c r="H274" s="71">
        <v>2000</v>
      </c>
      <c r="I274" s="68">
        <v>2000</v>
      </c>
    </row>
    <row r="275" spans="1:9" ht="15" customHeight="1" x14ac:dyDescent="0.25">
      <c r="A275" s="19">
        <v>633010</v>
      </c>
      <c r="B275" s="19" t="s">
        <v>25</v>
      </c>
      <c r="C275" s="68">
        <v>200</v>
      </c>
      <c r="D275" s="68">
        <v>250</v>
      </c>
      <c r="E275" s="68">
        <v>250</v>
      </c>
      <c r="F275" s="68">
        <v>550</v>
      </c>
      <c r="G275" s="68">
        <v>250</v>
      </c>
      <c r="H275" s="68">
        <v>250</v>
      </c>
      <c r="I275" s="68">
        <v>250</v>
      </c>
    </row>
    <row r="276" spans="1:9" ht="15" customHeight="1" x14ac:dyDescent="0.25">
      <c r="A276" s="19">
        <v>633011</v>
      </c>
      <c r="B276" s="19" t="s">
        <v>176</v>
      </c>
      <c r="C276" s="68">
        <v>230</v>
      </c>
      <c r="D276" s="68">
        <v>106.16</v>
      </c>
      <c r="E276" s="68">
        <v>230</v>
      </c>
      <c r="F276" s="68">
        <v>230</v>
      </c>
      <c r="G276" s="68">
        <v>230</v>
      </c>
      <c r="H276" s="68">
        <v>230</v>
      </c>
      <c r="I276" s="68">
        <v>230</v>
      </c>
    </row>
    <row r="277" spans="1:9" ht="15" customHeight="1" x14ac:dyDescent="0.25">
      <c r="A277" s="19">
        <v>633015</v>
      </c>
      <c r="B277" s="19" t="s">
        <v>69</v>
      </c>
      <c r="C277" s="68">
        <v>150</v>
      </c>
      <c r="D277" s="68">
        <v>114</v>
      </c>
      <c r="E277" s="68">
        <v>150</v>
      </c>
      <c r="F277" s="68">
        <v>150</v>
      </c>
      <c r="G277" s="68">
        <v>150</v>
      </c>
      <c r="H277" s="68">
        <v>150</v>
      </c>
      <c r="I277" s="68">
        <v>150</v>
      </c>
    </row>
    <row r="278" spans="1:9" ht="15" customHeight="1" x14ac:dyDescent="0.25">
      <c r="A278" s="19">
        <v>633013</v>
      </c>
      <c r="B278" s="19" t="s">
        <v>102</v>
      </c>
      <c r="C278" s="68">
        <v>0</v>
      </c>
      <c r="D278" s="68">
        <v>97.36</v>
      </c>
      <c r="E278" s="68">
        <v>0</v>
      </c>
      <c r="F278" s="68">
        <v>150</v>
      </c>
      <c r="G278" s="71">
        <v>150</v>
      </c>
      <c r="H278" s="71">
        <v>200</v>
      </c>
      <c r="I278" s="68">
        <v>200</v>
      </c>
    </row>
    <row r="279" spans="1:9" ht="15" customHeight="1" x14ac:dyDescent="0.25">
      <c r="A279" s="19">
        <v>633019</v>
      </c>
      <c r="B279" s="19" t="s">
        <v>315</v>
      </c>
      <c r="C279" s="68">
        <v>240</v>
      </c>
      <c r="D279" s="68">
        <v>0</v>
      </c>
      <c r="E279" s="68">
        <v>0</v>
      </c>
      <c r="F279" s="68">
        <v>0</v>
      </c>
      <c r="G279" s="71">
        <v>0</v>
      </c>
      <c r="H279" s="71">
        <v>0</v>
      </c>
      <c r="I279" s="68">
        <v>0</v>
      </c>
    </row>
    <row r="280" spans="1:9" ht="15" customHeight="1" x14ac:dyDescent="0.25">
      <c r="A280" s="19">
        <v>635004</v>
      </c>
      <c r="B280" s="19" t="s">
        <v>180</v>
      </c>
      <c r="C280" s="68">
        <v>0</v>
      </c>
      <c r="D280" s="68">
        <v>0</v>
      </c>
      <c r="E280" s="68">
        <v>0</v>
      </c>
      <c r="F280" s="68">
        <v>0</v>
      </c>
      <c r="G280" s="71">
        <v>0</v>
      </c>
      <c r="H280" s="71">
        <v>0</v>
      </c>
      <c r="I280" s="68">
        <v>0</v>
      </c>
    </row>
    <row r="281" spans="1:9" ht="15" customHeight="1" x14ac:dyDescent="0.25">
      <c r="A281" s="19">
        <v>635002</v>
      </c>
      <c r="B281" s="19" t="s">
        <v>103</v>
      </c>
      <c r="C281" s="68">
        <v>150</v>
      </c>
      <c r="D281" s="68">
        <v>131</v>
      </c>
      <c r="E281" s="68">
        <v>0</v>
      </c>
      <c r="F281" s="68">
        <v>0</v>
      </c>
      <c r="G281" s="71">
        <v>0</v>
      </c>
      <c r="H281" s="71">
        <v>0</v>
      </c>
      <c r="I281" s="68">
        <v>0</v>
      </c>
    </row>
    <row r="282" spans="1:9" ht="15" customHeight="1" x14ac:dyDescent="0.25">
      <c r="A282" s="19">
        <v>635006</v>
      </c>
      <c r="B282" s="19" t="s">
        <v>32</v>
      </c>
      <c r="C282" s="68">
        <v>4590.96</v>
      </c>
      <c r="D282" s="68">
        <v>2271</v>
      </c>
      <c r="E282" s="68">
        <v>0</v>
      </c>
      <c r="F282" s="71">
        <v>0</v>
      </c>
      <c r="G282" s="71">
        <v>0</v>
      </c>
      <c r="H282" s="71">
        <v>0</v>
      </c>
      <c r="I282" s="68">
        <v>0</v>
      </c>
    </row>
    <row r="283" spans="1:9" ht="15" customHeight="1" x14ac:dyDescent="0.25">
      <c r="A283" s="19">
        <v>633004</v>
      </c>
      <c r="B283" s="19" t="s">
        <v>195</v>
      </c>
      <c r="C283" s="68">
        <v>0</v>
      </c>
      <c r="D283" s="68">
        <v>320</v>
      </c>
      <c r="E283" s="68">
        <v>0</v>
      </c>
      <c r="F283" s="71">
        <v>0</v>
      </c>
      <c r="G283" s="71">
        <v>0</v>
      </c>
      <c r="H283" s="71">
        <v>0</v>
      </c>
      <c r="I283" s="68">
        <v>0</v>
      </c>
    </row>
    <row r="284" spans="1:9" ht="15" customHeight="1" x14ac:dyDescent="0.25">
      <c r="A284" s="19">
        <v>635009</v>
      </c>
      <c r="B284" s="19" t="s">
        <v>229</v>
      </c>
      <c r="C284" s="68">
        <v>0</v>
      </c>
      <c r="D284" s="68">
        <v>38</v>
      </c>
      <c r="E284" s="68">
        <v>0</v>
      </c>
      <c r="F284" s="68">
        <v>0</v>
      </c>
      <c r="G284" s="71">
        <v>0</v>
      </c>
      <c r="H284" s="71">
        <v>0</v>
      </c>
      <c r="I284" s="68">
        <v>0</v>
      </c>
    </row>
    <row r="285" spans="1:9" ht="15" customHeight="1" x14ac:dyDescent="0.25">
      <c r="A285" s="19">
        <v>637001</v>
      </c>
      <c r="B285" s="19" t="s">
        <v>104</v>
      </c>
      <c r="C285" s="68">
        <v>100</v>
      </c>
      <c r="D285" s="68">
        <v>100</v>
      </c>
      <c r="E285" s="68">
        <v>100</v>
      </c>
      <c r="F285" s="68">
        <v>0</v>
      </c>
      <c r="G285" s="71">
        <v>100</v>
      </c>
      <c r="H285" s="71">
        <v>100</v>
      </c>
      <c r="I285" s="68">
        <v>100</v>
      </c>
    </row>
    <row r="286" spans="1:9" ht="15" customHeight="1" x14ac:dyDescent="0.25">
      <c r="A286" s="19">
        <v>637002</v>
      </c>
      <c r="B286" s="19" t="s">
        <v>105</v>
      </c>
      <c r="C286" s="68">
        <v>150</v>
      </c>
      <c r="D286" s="68">
        <v>256.13</v>
      </c>
      <c r="E286" s="68">
        <v>350</v>
      </c>
      <c r="F286" s="68">
        <v>350</v>
      </c>
      <c r="G286" s="71">
        <v>350</v>
      </c>
      <c r="H286" s="71">
        <v>350</v>
      </c>
      <c r="I286" s="68">
        <v>350</v>
      </c>
    </row>
    <row r="287" spans="1:9" ht="15" customHeight="1" x14ac:dyDescent="0.25">
      <c r="A287" s="19">
        <v>637004</v>
      </c>
      <c r="B287" s="19" t="s">
        <v>106</v>
      </c>
      <c r="C287" s="68">
        <v>221</v>
      </c>
      <c r="D287" s="68">
        <v>692.34</v>
      </c>
      <c r="E287" s="68">
        <v>1350</v>
      </c>
      <c r="F287" s="68">
        <v>1350</v>
      </c>
      <c r="G287" s="71">
        <v>1350</v>
      </c>
      <c r="H287" s="71">
        <v>1350</v>
      </c>
      <c r="I287" s="68">
        <v>1350</v>
      </c>
    </row>
    <row r="288" spans="1:9" ht="15" customHeight="1" x14ac:dyDescent="0.25">
      <c r="A288" s="21">
        <v>637012</v>
      </c>
      <c r="B288" s="21" t="s">
        <v>107</v>
      </c>
      <c r="C288" s="75">
        <v>70</v>
      </c>
      <c r="D288" s="75">
        <v>80</v>
      </c>
      <c r="E288" s="75">
        <v>100</v>
      </c>
      <c r="F288" s="75">
        <v>100</v>
      </c>
      <c r="G288" s="72">
        <v>100</v>
      </c>
      <c r="H288" s="72">
        <v>100</v>
      </c>
      <c r="I288" s="68">
        <v>100</v>
      </c>
    </row>
    <row r="289" spans="1:9" ht="15" customHeight="1" x14ac:dyDescent="0.25">
      <c r="A289" s="19">
        <v>637014</v>
      </c>
      <c r="B289" s="19" t="s">
        <v>38</v>
      </c>
      <c r="C289" s="68">
        <v>1418.35</v>
      </c>
      <c r="D289" s="68">
        <v>1400</v>
      </c>
      <c r="E289" s="68">
        <v>1400</v>
      </c>
      <c r="F289" s="68">
        <v>1400</v>
      </c>
      <c r="G289" s="71">
        <v>1400</v>
      </c>
      <c r="H289" s="71">
        <v>1400</v>
      </c>
      <c r="I289" s="68">
        <v>1400</v>
      </c>
    </row>
    <row r="290" spans="1:9" ht="15" customHeight="1" x14ac:dyDescent="0.25">
      <c r="A290" s="19">
        <v>637015</v>
      </c>
      <c r="B290" s="19" t="s">
        <v>224</v>
      </c>
      <c r="C290" s="68">
        <v>171</v>
      </c>
      <c r="D290" s="68">
        <v>665</v>
      </c>
      <c r="E290" s="68">
        <v>665</v>
      </c>
      <c r="F290" s="68">
        <v>665</v>
      </c>
      <c r="G290" s="68">
        <v>665</v>
      </c>
      <c r="H290" s="68">
        <v>665</v>
      </c>
      <c r="I290" s="68">
        <v>665</v>
      </c>
    </row>
    <row r="291" spans="1:9" ht="15" customHeight="1" x14ac:dyDescent="0.25">
      <c r="A291" s="19">
        <v>637016</v>
      </c>
      <c r="B291" s="19" t="s">
        <v>76</v>
      </c>
      <c r="C291" s="68">
        <v>701.03</v>
      </c>
      <c r="D291" s="68">
        <v>1300</v>
      </c>
      <c r="E291" s="68">
        <v>1400</v>
      </c>
      <c r="F291" s="68">
        <v>1400</v>
      </c>
      <c r="G291" s="71">
        <v>1400</v>
      </c>
      <c r="H291" s="71">
        <v>1400</v>
      </c>
      <c r="I291" s="68">
        <v>1400</v>
      </c>
    </row>
    <row r="292" spans="1:9" ht="15" customHeight="1" x14ac:dyDescent="0.25">
      <c r="A292" s="19">
        <v>637027</v>
      </c>
      <c r="B292" s="19" t="s">
        <v>52</v>
      </c>
      <c r="C292" s="68">
        <v>400</v>
      </c>
      <c r="D292" s="68">
        <v>457.6</v>
      </c>
      <c r="E292" s="68">
        <v>400</v>
      </c>
      <c r="F292" s="68">
        <v>400</v>
      </c>
      <c r="G292" s="71">
        <v>400</v>
      </c>
      <c r="H292" s="71">
        <v>400</v>
      </c>
      <c r="I292" s="68">
        <v>400</v>
      </c>
    </row>
    <row r="293" spans="1:9" ht="15" customHeight="1" x14ac:dyDescent="0.25">
      <c r="A293" s="19">
        <v>642013</v>
      </c>
      <c r="B293" s="19" t="s">
        <v>345</v>
      </c>
      <c r="C293" s="68">
        <v>0</v>
      </c>
      <c r="D293" s="68">
        <v>0</v>
      </c>
      <c r="E293" s="68">
        <v>0</v>
      </c>
      <c r="F293" s="71">
        <v>1328</v>
      </c>
      <c r="G293" s="71">
        <v>0</v>
      </c>
      <c r="H293" s="71">
        <v>0</v>
      </c>
      <c r="I293" s="68">
        <v>0</v>
      </c>
    </row>
    <row r="294" spans="1:9" ht="15" customHeight="1" x14ac:dyDescent="0.25">
      <c r="A294" s="53">
        <v>642015</v>
      </c>
      <c r="B294" s="53" t="s">
        <v>178</v>
      </c>
      <c r="C294" s="79">
        <v>0</v>
      </c>
      <c r="D294" s="79">
        <v>468.34</v>
      </c>
      <c r="E294" s="142">
        <v>0</v>
      </c>
      <c r="F294" s="114">
        <v>0</v>
      </c>
      <c r="G294" s="125">
        <v>0</v>
      </c>
      <c r="H294" s="125">
        <v>0</v>
      </c>
      <c r="I294" s="136">
        <v>0</v>
      </c>
    </row>
    <row r="295" spans="1:9" ht="25.5" customHeight="1" x14ac:dyDescent="0.25">
      <c r="A295" s="29">
        <v>9121</v>
      </c>
      <c r="B295" s="29" t="s">
        <v>108</v>
      </c>
      <c r="C295" s="33">
        <f>C296+C297+C300</f>
        <v>460.06</v>
      </c>
      <c r="D295" s="33">
        <f>D296+D297+D298+D299+D300</f>
        <v>7225</v>
      </c>
      <c r="E295" s="141">
        <v>700</v>
      </c>
      <c r="F295" s="55">
        <f>F296+F297+F300</f>
        <v>2091</v>
      </c>
      <c r="G295" s="55">
        <v>700</v>
      </c>
      <c r="H295" s="55">
        <v>700</v>
      </c>
      <c r="I295" s="33">
        <v>700</v>
      </c>
    </row>
    <row r="296" spans="1:9" ht="15" customHeight="1" x14ac:dyDescent="0.25">
      <c r="A296" s="37">
        <v>637002</v>
      </c>
      <c r="B296" s="37" t="s">
        <v>282</v>
      </c>
      <c r="C296" s="42">
        <v>460.06</v>
      </c>
      <c r="D296" s="42">
        <v>1087.5</v>
      </c>
      <c r="E296" s="68">
        <v>700</v>
      </c>
      <c r="F296" s="61">
        <v>700</v>
      </c>
      <c r="G296" s="61">
        <v>700</v>
      </c>
      <c r="H296" s="61">
        <v>700</v>
      </c>
      <c r="I296" s="42">
        <v>700</v>
      </c>
    </row>
    <row r="297" spans="1:9" ht="15" customHeight="1" x14ac:dyDescent="0.25">
      <c r="A297" s="37">
        <v>637005</v>
      </c>
      <c r="B297" s="37" t="s">
        <v>303</v>
      </c>
      <c r="C297" s="42">
        <v>0</v>
      </c>
      <c r="D297" s="42">
        <v>1900</v>
      </c>
      <c r="E297" s="42">
        <v>0</v>
      </c>
      <c r="F297" s="61">
        <v>1391</v>
      </c>
      <c r="G297" s="61">
        <v>0</v>
      </c>
      <c r="H297" s="61">
        <v>0</v>
      </c>
      <c r="I297" s="42">
        <v>0</v>
      </c>
    </row>
    <row r="298" spans="1:9" ht="15" customHeight="1" x14ac:dyDescent="0.25">
      <c r="A298" s="37">
        <v>633006</v>
      </c>
      <c r="B298" s="37" t="s">
        <v>49</v>
      </c>
      <c r="C298" s="42">
        <v>0</v>
      </c>
      <c r="D298" s="42">
        <v>442.5</v>
      </c>
      <c r="E298" s="42">
        <v>0</v>
      </c>
      <c r="F298" s="61">
        <v>0</v>
      </c>
      <c r="G298" s="61">
        <v>0</v>
      </c>
      <c r="H298" s="61">
        <v>0</v>
      </c>
      <c r="I298" s="42">
        <v>0</v>
      </c>
    </row>
    <row r="299" spans="1:9" ht="15" customHeight="1" x14ac:dyDescent="0.25">
      <c r="A299" s="37">
        <v>637004</v>
      </c>
      <c r="B299" s="37" t="s">
        <v>49</v>
      </c>
      <c r="C299" s="42">
        <v>0</v>
      </c>
      <c r="D299" s="42">
        <v>120</v>
      </c>
      <c r="E299" s="42">
        <v>0</v>
      </c>
      <c r="F299" s="61">
        <v>0</v>
      </c>
      <c r="G299" s="61">
        <v>0</v>
      </c>
      <c r="H299" s="61">
        <v>0</v>
      </c>
      <c r="I299" s="42">
        <v>0</v>
      </c>
    </row>
    <row r="300" spans="1:9" ht="15" customHeight="1" x14ac:dyDescent="0.25">
      <c r="A300" s="37">
        <v>633009</v>
      </c>
      <c r="B300" s="37" t="s">
        <v>283</v>
      </c>
      <c r="C300" s="42">
        <v>0</v>
      </c>
      <c r="D300" s="42">
        <v>3675</v>
      </c>
      <c r="E300" s="42">
        <v>0</v>
      </c>
      <c r="F300" s="61">
        <v>0</v>
      </c>
      <c r="G300" s="61">
        <v>0</v>
      </c>
      <c r="H300" s="61">
        <v>0</v>
      </c>
      <c r="I300" s="42">
        <v>0</v>
      </c>
    </row>
    <row r="301" spans="1:9" ht="20.25" customHeight="1" x14ac:dyDescent="0.25">
      <c r="A301" s="29" t="s">
        <v>357</v>
      </c>
      <c r="B301" s="34" t="s">
        <v>358</v>
      </c>
      <c r="C301" s="96">
        <v>0</v>
      </c>
      <c r="D301" s="96">
        <v>0</v>
      </c>
      <c r="E301" s="96">
        <v>0</v>
      </c>
      <c r="F301" s="117">
        <f>F302+F303</f>
        <v>59345.31</v>
      </c>
      <c r="G301" s="117">
        <v>0</v>
      </c>
      <c r="H301" s="117">
        <v>0</v>
      </c>
      <c r="I301" s="96">
        <v>0</v>
      </c>
    </row>
    <row r="302" spans="1:9" ht="15" customHeight="1" x14ac:dyDescent="0.25">
      <c r="A302" s="37">
        <v>635006</v>
      </c>
      <c r="B302" s="37" t="s">
        <v>359</v>
      </c>
      <c r="C302" s="42">
        <v>0</v>
      </c>
      <c r="D302" s="42">
        <v>0</v>
      </c>
      <c r="E302" s="42">
        <v>0</v>
      </c>
      <c r="F302" s="61">
        <v>57089.31</v>
      </c>
      <c r="G302" s="61">
        <v>0</v>
      </c>
      <c r="H302" s="61">
        <v>0</v>
      </c>
      <c r="I302" s="42">
        <v>0</v>
      </c>
    </row>
    <row r="303" spans="1:9" ht="15" customHeight="1" x14ac:dyDescent="0.25">
      <c r="A303" s="37">
        <v>637005</v>
      </c>
      <c r="B303" s="37" t="s">
        <v>360</v>
      </c>
      <c r="C303" s="42">
        <v>0</v>
      </c>
      <c r="D303" s="42">
        <v>0</v>
      </c>
      <c r="E303" s="42">
        <v>0</v>
      </c>
      <c r="F303" s="61">
        <v>2256</v>
      </c>
      <c r="G303" s="61">
        <v>0</v>
      </c>
      <c r="H303" s="61">
        <v>0</v>
      </c>
      <c r="I303" s="42">
        <v>0</v>
      </c>
    </row>
    <row r="304" spans="1:9" ht="30" customHeight="1" x14ac:dyDescent="0.25">
      <c r="A304" s="29" t="s">
        <v>190</v>
      </c>
      <c r="B304" s="29" t="s">
        <v>109</v>
      </c>
      <c r="C304" s="67">
        <f>C305+C306</f>
        <v>2500</v>
      </c>
      <c r="D304" s="67">
        <f>D305+D306</f>
        <v>2998.68</v>
      </c>
      <c r="E304" s="141">
        <v>2500</v>
      </c>
      <c r="F304" s="67">
        <v>2500</v>
      </c>
      <c r="G304" s="67">
        <v>2500</v>
      </c>
      <c r="H304" s="67">
        <v>2500</v>
      </c>
      <c r="I304" s="67">
        <v>2500</v>
      </c>
    </row>
    <row r="305" spans="1:10" ht="15" customHeight="1" x14ac:dyDescent="0.25">
      <c r="A305" s="19">
        <v>633006</v>
      </c>
      <c r="B305" s="19" t="s">
        <v>63</v>
      </c>
      <c r="C305" s="66">
        <v>2400</v>
      </c>
      <c r="D305" s="66">
        <v>2950</v>
      </c>
      <c r="E305" s="68">
        <v>2500</v>
      </c>
      <c r="F305" s="73">
        <v>2500</v>
      </c>
      <c r="G305" s="73">
        <v>2500</v>
      </c>
      <c r="H305" s="73">
        <v>2500</v>
      </c>
      <c r="I305" s="66">
        <v>2500</v>
      </c>
    </row>
    <row r="306" spans="1:10" ht="15" customHeight="1" x14ac:dyDescent="0.25">
      <c r="A306" s="23">
        <v>642014</v>
      </c>
      <c r="B306" s="23" t="s">
        <v>253</v>
      </c>
      <c r="C306" s="24">
        <v>100</v>
      </c>
      <c r="D306" s="139">
        <v>48.68</v>
      </c>
      <c r="E306" s="75">
        <v>0</v>
      </c>
      <c r="F306" s="115">
        <v>0</v>
      </c>
      <c r="G306" s="115">
        <v>0</v>
      </c>
      <c r="H306" s="115">
        <v>0</v>
      </c>
      <c r="I306" s="66">
        <v>0</v>
      </c>
    </row>
    <row r="307" spans="1:10" ht="32.25" customHeight="1" x14ac:dyDescent="0.25">
      <c r="A307" s="30" t="s">
        <v>197</v>
      </c>
      <c r="B307" s="30" t="s">
        <v>198</v>
      </c>
      <c r="C307" s="33">
        <f>C308+C309+C310+C311+C312+C313+C314+C315+C316+C317+C318+C319</f>
        <v>1496.4699999999998</v>
      </c>
      <c r="D307" s="33">
        <v>60</v>
      </c>
      <c r="E307" s="141">
        <v>0</v>
      </c>
      <c r="F307" s="33">
        <v>0</v>
      </c>
      <c r="G307" s="33">
        <f>G308+G309+G310+G311+G312+G313+G314+G315+G316+G317+G318+G319</f>
        <v>0</v>
      </c>
      <c r="H307" s="33">
        <f>H308+H309+H310+H311+H312+H313+H314+H315+H316+H317+H318+H319</f>
        <v>0</v>
      </c>
      <c r="I307" s="33">
        <f>I308+I309+I310+I311+I312+I313+I314+I315+I316+I317+I318+I319</f>
        <v>0</v>
      </c>
    </row>
    <row r="308" spans="1:10" ht="16.5" customHeight="1" x14ac:dyDescent="0.25">
      <c r="A308" s="49">
        <v>611</v>
      </c>
      <c r="B308" s="49" t="s">
        <v>262</v>
      </c>
      <c r="C308" s="42">
        <v>1085.73</v>
      </c>
      <c r="D308" s="140">
        <v>0</v>
      </c>
      <c r="E308" s="75">
        <v>0</v>
      </c>
      <c r="F308" s="75">
        <v>0</v>
      </c>
      <c r="G308" s="42">
        <v>0</v>
      </c>
      <c r="H308" s="42">
        <v>0</v>
      </c>
      <c r="I308" s="42">
        <v>0</v>
      </c>
    </row>
    <row r="309" spans="1:10" ht="15" customHeight="1" x14ac:dyDescent="0.25">
      <c r="A309" s="49">
        <v>621</v>
      </c>
      <c r="B309" s="49" t="s">
        <v>8</v>
      </c>
      <c r="C309" s="42">
        <v>108.57</v>
      </c>
      <c r="D309" s="140">
        <v>0</v>
      </c>
      <c r="E309" s="75">
        <v>0</v>
      </c>
      <c r="F309" s="75">
        <v>0</v>
      </c>
      <c r="G309" s="42">
        <v>0</v>
      </c>
      <c r="H309" s="42">
        <v>0</v>
      </c>
      <c r="I309" s="42">
        <v>0</v>
      </c>
    </row>
    <row r="310" spans="1:10" ht="15" customHeight="1" x14ac:dyDescent="0.25">
      <c r="A310" s="49">
        <v>625001</v>
      </c>
      <c r="B310" s="49" t="s">
        <v>264</v>
      </c>
      <c r="C310" s="42">
        <v>15.2</v>
      </c>
      <c r="D310" s="140">
        <v>0</v>
      </c>
      <c r="E310" s="75">
        <v>0</v>
      </c>
      <c r="F310" s="75">
        <v>0</v>
      </c>
      <c r="G310" s="42">
        <v>0</v>
      </c>
      <c r="H310" s="42">
        <v>0</v>
      </c>
      <c r="I310" s="42">
        <v>0</v>
      </c>
    </row>
    <row r="311" spans="1:10" ht="15" customHeight="1" x14ac:dyDescent="0.25">
      <c r="A311" s="49">
        <v>625002</v>
      </c>
      <c r="B311" s="49" t="s">
        <v>181</v>
      </c>
      <c r="C311" s="42">
        <v>152</v>
      </c>
      <c r="D311" s="140">
        <v>0</v>
      </c>
      <c r="E311" s="75">
        <v>0</v>
      </c>
      <c r="F311" s="75">
        <v>0</v>
      </c>
      <c r="G311" s="42">
        <v>0</v>
      </c>
      <c r="H311" s="42">
        <v>0</v>
      </c>
      <c r="I311" s="42">
        <v>0</v>
      </c>
    </row>
    <row r="312" spans="1:10" ht="15" customHeight="1" x14ac:dyDescent="0.25">
      <c r="A312" s="49">
        <v>625003</v>
      </c>
      <c r="B312" s="49" t="s">
        <v>182</v>
      </c>
      <c r="C312" s="42">
        <v>8.68</v>
      </c>
      <c r="D312" s="140">
        <v>0</v>
      </c>
      <c r="E312" s="75">
        <v>0</v>
      </c>
      <c r="F312" s="75">
        <v>0</v>
      </c>
      <c r="G312" s="42">
        <v>0</v>
      </c>
      <c r="H312" s="42">
        <v>0</v>
      </c>
      <c r="I312" s="42">
        <v>0</v>
      </c>
    </row>
    <row r="313" spans="1:10" ht="15" customHeight="1" x14ac:dyDescent="0.25">
      <c r="A313" s="49">
        <v>625004</v>
      </c>
      <c r="B313" s="49" t="s">
        <v>196</v>
      </c>
      <c r="C313" s="42">
        <v>32.57</v>
      </c>
      <c r="D313" s="140">
        <v>0</v>
      </c>
      <c r="E313" s="75">
        <v>0</v>
      </c>
      <c r="F313" s="75">
        <v>0</v>
      </c>
      <c r="G313" s="42">
        <v>0</v>
      </c>
      <c r="H313" s="42">
        <v>0</v>
      </c>
      <c r="I313" s="42">
        <v>0</v>
      </c>
    </row>
    <row r="314" spans="1:10" ht="15" customHeight="1" x14ac:dyDescent="0.25">
      <c r="A314" s="49">
        <v>625005</v>
      </c>
      <c r="B314" s="49" t="s">
        <v>263</v>
      </c>
      <c r="C314" s="42">
        <v>10.85</v>
      </c>
      <c r="D314" s="140">
        <v>0</v>
      </c>
      <c r="E314" s="104">
        <v>0</v>
      </c>
      <c r="F314" s="104">
        <v>0</v>
      </c>
      <c r="G314" s="42">
        <v>0</v>
      </c>
      <c r="H314" s="42">
        <v>0</v>
      </c>
      <c r="I314" s="42">
        <v>0</v>
      </c>
    </row>
    <row r="315" spans="1:10" ht="15" customHeight="1" x14ac:dyDescent="0.25">
      <c r="A315" s="49">
        <v>625007</v>
      </c>
      <c r="B315" s="49" t="s">
        <v>183</v>
      </c>
      <c r="C315" s="42">
        <v>51.57</v>
      </c>
      <c r="D315" s="140">
        <v>0</v>
      </c>
      <c r="E315" s="104">
        <v>0</v>
      </c>
      <c r="F315" s="104">
        <v>0</v>
      </c>
      <c r="G315" s="42">
        <v>0</v>
      </c>
      <c r="H315" s="42">
        <v>0</v>
      </c>
      <c r="I315" s="42">
        <v>0</v>
      </c>
    </row>
    <row r="316" spans="1:10" ht="15" customHeight="1" x14ac:dyDescent="0.25">
      <c r="A316" s="22">
        <v>637027</v>
      </c>
      <c r="B316" s="22" t="s">
        <v>110</v>
      </c>
      <c r="C316" s="24">
        <v>0</v>
      </c>
      <c r="D316" s="139">
        <v>0</v>
      </c>
      <c r="E316" s="103">
        <v>0</v>
      </c>
      <c r="F316" s="103">
        <v>0</v>
      </c>
      <c r="G316" s="24">
        <v>0</v>
      </c>
      <c r="H316" s="24">
        <v>0</v>
      </c>
      <c r="I316" s="24">
        <v>0</v>
      </c>
    </row>
    <row r="317" spans="1:10" ht="15" customHeight="1" x14ac:dyDescent="0.25">
      <c r="A317" s="23">
        <v>637006</v>
      </c>
      <c r="B317" s="23" t="s">
        <v>163</v>
      </c>
      <c r="C317" s="24">
        <v>20</v>
      </c>
      <c r="D317" s="139">
        <v>60</v>
      </c>
      <c r="E317" s="103">
        <v>0</v>
      </c>
      <c r="F317" s="103">
        <v>0</v>
      </c>
      <c r="G317" s="24">
        <v>0</v>
      </c>
      <c r="H317" s="24">
        <v>0</v>
      </c>
      <c r="I317" s="24">
        <v>0</v>
      </c>
    </row>
    <row r="318" spans="1:10" ht="15" customHeight="1" x14ac:dyDescent="0.25">
      <c r="A318" s="23">
        <v>637016</v>
      </c>
      <c r="B318" s="23" t="s">
        <v>76</v>
      </c>
      <c r="C318" s="24">
        <v>11.3</v>
      </c>
      <c r="D318" s="139">
        <v>0</v>
      </c>
      <c r="E318" s="103">
        <v>0</v>
      </c>
      <c r="F318" s="103">
        <v>0</v>
      </c>
      <c r="G318" s="24">
        <v>0</v>
      </c>
      <c r="H318" s="24">
        <v>0</v>
      </c>
      <c r="I318" s="24">
        <v>0</v>
      </c>
    </row>
    <row r="319" spans="1:10" ht="22.15" customHeight="1" x14ac:dyDescent="0.25">
      <c r="A319" s="23">
        <v>642001</v>
      </c>
      <c r="B319" s="23" t="s">
        <v>251</v>
      </c>
      <c r="C319" s="24">
        <v>0</v>
      </c>
      <c r="D319" s="24">
        <v>0</v>
      </c>
      <c r="E319" s="97">
        <v>0</v>
      </c>
      <c r="F319" s="97">
        <v>0</v>
      </c>
      <c r="G319" s="24">
        <v>0</v>
      </c>
      <c r="H319" s="24">
        <v>0</v>
      </c>
      <c r="I319" s="24">
        <v>0</v>
      </c>
    </row>
    <row r="320" spans="1:10" ht="27.75" customHeight="1" x14ac:dyDescent="0.25">
      <c r="A320" s="34"/>
      <c r="B320" s="29" t="s">
        <v>296</v>
      </c>
      <c r="C320" s="33">
        <v>493209</v>
      </c>
      <c r="D320" s="33">
        <v>601420</v>
      </c>
      <c r="E320" s="33">
        <v>539722</v>
      </c>
      <c r="F320" s="33">
        <v>617573</v>
      </c>
      <c r="G320" s="33">
        <v>587804</v>
      </c>
      <c r="H320" s="33">
        <v>587804</v>
      </c>
      <c r="I320" s="33">
        <v>587804</v>
      </c>
      <c r="J320" s="48"/>
    </row>
    <row r="321" spans="1:9" ht="17.25" customHeight="1" x14ac:dyDescent="0.25">
      <c r="A321" s="35"/>
      <c r="B321" s="29" t="s">
        <v>111</v>
      </c>
      <c r="C321" s="33">
        <v>41894</v>
      </c>
      <c r="D321" s="33">
        <v>54960</v>
      </c>
      <c r="E321" s="33">
        <v>63405</v>
      </c>
      <c r="F321" s="33">
        <v>60234</v>
      </c>
      <c r="G321" s="33">
        <v>68095</v>
      </c>
      <c r="H321" s="55">
        <v>68095</v>
      </c>
      <c r="I321" s="33">
        <v>68095</v>
      </c>
    </row>
    <row r="322" spans="1:9" ht="18" customHeight="1" x14ac:dyDescent="0.25">
      <c r="A322" s="35"/>
      <c r="B322" s="29" t="s">
        <v>112</v>
      </c>
      <c r="C322" s="33">
        <v>11392</v>
      </c>
      <c r="D322" s="33">
        <v>14727</v>
      </c>
      <c r="E322" s="33">
        <v>18786</v>
      </c>
      <c r="F322" s="33">
        <v>17846</v>
      </c>
      <c r="G322" s="33">
        <v>18786</v>
      </c>
      <c r="H322" s="55">
        <v>18786</v>
      </c>
      <c r="I322" s="33">
        <v>18786</v>
      </c>
    </row>
    <row r="323" spans="1:9" ht="19.5" customHeight="1" x14ac:dyDescent="0.25">
      <c r="A323" s="35"/>
      <c r="B323" s="29" t="s">
        <v>356</v>
      </c>
      <c r="C323" s="33">
        <v>1618</v>
      </c>
      <c r="D323" s="33">
        <v>4849.2</v>
      </c>
      <c r="E323" s="33">
        <v>1618</v>
      </c>
      <c r="F323" s="33">
        <v>0</v>
      </c>
      <c r="G323" s="33">
        <v>0</v>
      </c>
      <c r="H323" s="55">
        <v>0</v>
      </c>
      <c r="I323" s="33">
        <v>0</v>
      </c>
    </row>
    <row r="324" spans="1:9" ht="21" customHeight="1" x14ac:dyDescent="0.25">
      <c r="A324" s="35"/>
      <c r="B324" s="29" t="s">
        <v>160</v>
      </c>
      <c r="C324" s="33">
        <v>1287</v>
      </c>
      <c r="D324" s="33">
        <v>3000</v>
      </c>
      <c r="E324" s="33">
        <v>3000</v>
      </c>
      <c r="F324" s="33">
        <v>2000</v>
      </c>
      <c r="G324" s="33">
        <v>3000</v>
      </c>
      <c r="H324" s="33">
        <v>3000</v>
      </c>
      <c r="I324" s="33">
        <v>3000</v>
      </c>
    </row>
    <row r="325" spans="1:9" ht="21" customHeight="1" x14ac:dyDescent="0.25">
      <c r="A325" s="35"/>
      <c r="B325" s="29" t="s">
        <v>355</v>
      </c>
      <c r="C325" s="33">
        <v>0</v>
      </c>
      <c r="D325" s="33">
        <v>1571.8</v>
      </c>
      <c r="E325" s="33">
        <v>0</v>
      </c>
      <c r="F325" s="33">
        <v>0</v>
      </c>
      <c r="G325" s="33">
        <v>0</v>
      </c>
      <c r="H325" s="33">
        <v>0</v>
      </c>
      <c r="I325" s="33">
        <v>0</v>
      </c>
    </row>
    <row r="326" spans="1:9" ht="15.75" customHeight="1" x14ac:dyDescent="0.25">
      <c r="A326" s="35"/>
      <c r="B326" s="29" t="s">
        <v>278</v>
      </c>
      <c r="C326" s="33">
        <v>0</v>
      </c>
      <c r="D326" s="33">
        <v>26882</v>
      </c>
      <c r="E326" s="33">
        <v>1076.7</v>
      </c>
      <c r="F326" s="33">
        <v>0</v>
      </c>
      <c r="G326" s="33">
        <v>0</v>
      </c>
      <c r="H326" s="33">
        <v>0</v>
      </c>
      <c r="I326" s="33">
        <v>0</v>
      </c>
    </row>
    <row r="327" spans="1:9" ht="15.75" customHeight="1" x14ac:dyDescent="0.25">
      <c r="A327" s="35"/>
      <c r="B327" s="29" t="s">
        <v>281</v>
      </c>
      <c r="C327" s="33">
        <v>0</v>
      </c>
      <c r="D327" s="33">
        <v>3000</v>
      </c>
      <c r="E327" s="33">
        <v>49000</v>
      </c>
      <c r="F327" s="55">
        <v>49000</v>
      </c>
      <c r="G327" s="55">
        <v>0</v>
      </c>
      <c r="H327" s="55">
        <v>0</v>
      </c>
      <c r="I327" s="33"/>
    </row>
    <row r="328" spans="1:9" ht="24.75" customHeight="1" x14ac:dyDescent="0.25">
      <c r="A328" s="35"/>
      <c r="B328" s="29" t="s">
        <v>295</v>
      </c>
      <c r="C328" s="33">
        <f>C321+C320+C322+C323+C324+C326+C327</f>
        <v>549400</v>
      </c>
      <c r="D328" s="33">
        <f>D327+D326+D325+D324+D323+D322+D321+D320</f>
        <v>710410</v>
      </c>
      <c r="E328" s="33">
        <f>E327+E326+E324+E323+E322+E321+E320</f>
        <v>676607.7</v>
      </c>
      <c r="F328" s="33">
        <f>F327+F326+F325+F324+F323+F322+F321+F320</f>
        <v>746653</v>
      </c>
      <c r="G328" s="33">
        <f t="shared" ref="G328:I328" si="26">G321+G320+G322+G323+G324+G326+G327</f>
        <v>677685</v>
      </c>
      <c r="H328" s="33">
        <f t="shared" si="26"/>
        <v>677685</v>
      </c>
      <c r="I328" s="33">
        <f t="shared" si="26"/>
        <v>677685</v>
      </c>
    </row>
    <row r="329" spans="1:9" ht="28.5" customHeight="1" x14ac:dyDescent="0.25">
      <c r="A329" s="46">
        <v>600</v>
      </c>
      <c r="B329" s="36" t="s">
        <v>113</v>
      </c>
      <c r="C329" s="93">
        <f>C328+C307+C304+C295+C250+C241+C238+C231+C229+C222+C217+C198+C187+C183+C178+C176+C161+C158+C156+C145+C141+C101+C91+C87</f>
        <v>1054669.27</v>
      </c>
      <c r="D329" s="93">
        <f>D328+D307+D304+D295+D294+D264+D255+D251+D241+D238+D231+D229+D222+D217+D198+D187+D183+D178+D176+D161+D158+D156+D145+D141+D101+D91+D87</f>
        <v>1278568.92</v>
      </c>
      <c r="E329" s="93">
        <f>E328+E307+E304+E295+E294+E250+E241+E238+E231+E229+E222+E217+E198+E187+E183+E178+E176+E161+E158+E156+E145+E145+E141+E101+E91+E87</f>
        <v>1227867.5299999998</v>
      </c>
      <c r="F329" s="93">
        <f>F328+F307+F304+F301+F295+F294+F264+F255+F251+F241+F238+F231+F229+F222+F217+F198+F187+F183+F178+F176+F161+F158+F156+F145+F141+F101+F91+F87</f>
        <v>1476002.66</v>
      </c>
      <c r="G329" s="93">
        <f>G328+G307+G304+G295+G250+G241+G238+G231+G229+G222+G217+G198+G187+G183+G178+G161+G156+G145+G141+G101+G91+G87</f>
        <v>1238869.5</v>
      </c>
      <c r="H329" s="93">
        <f>H328+H307+H304+H295+H250+H241+H238+H231+H229+H222+H217+H198+H187+H183+H178+H161+H156+H145+H141+H101+H91+H87</f>
        <v>1252890.24</v>
      </c>
      <c r="I329" s="93">
        <f>I328+I307+I304+I295+I250+I241+I238+I231+I229+I222+I217+I198+I187+I183+I178+I161+I156+I145+I141+I101+I91+I87</f>
        <v>1280952.3299999998</v>
      </c>
    </row>
    <row r="330" spans="1:9" ht="22.5" customHeight="1" x14ac:dyDescent="0.25">
      <c r="A330" s="46">
        <v>700</v>
      </c>
      <c r="B330" s="36" t="s">
        <v>114</v>
      </c>
      <c r="C330" s="94">
        <f>C331+C332+C335+C337+C345+C350+C355+C360+C364+C366+C371</f>
        <v>324562.02</v>
      </c>
      <c r="D330" s="94">
        <f>D331+D332+D335+D337+D345+D350+D355+D360+D364+D366+D371+D375</f>
        <v>241620.71</v>
      </c>
      <c r="E330" s="94">
        <f>E332+E335+E337+E345+E350+E355+E360+E364+E366+E371</f>
        <v>118196</v>
      </c>
      <c r="F330" s="116">
        <f>F332+F335+F337+F345+F350+F355+F360+F364+F366+F371+F375</f>
        <v>127613.59000000001</v>
      </c>
      <c r="G330" s="116">
        <f>G332+G335+G337+G345+G350+G355+G360+G364+G366+G371+G375</f>
        <v>337889.55</v>
      </c>
      <c r="H330" s="116">
        <f>H332+H335+H337+H345+H350+H355+H360+H364+H366+H371</f>
        <v>65496</v>
      </c>
      <c r="I330" s="94">
        <f>I332+I335+I337+I345+I350+I355+I360+I364+I366+I371</f>
        <v>78577.91</v>
      </c>
    </row>
    <row r="331" spans="1:9" ht="22.5" customHeight="1" x14ac:dyDescent="0.25">
      <c r="A331" s="63" t="s">
        <v>284</v>
      </c>
      <c r="B331" s="62" t="s">
        <v>285</v>
      </c>
      <c r="C331" s="95">
        <v>0</v>
      </c>
      <c r="D331" s="95">
        <v>18000</v>
      </c>
      <c r="E331" s="95">
        <v>0</v>
      </c>
      <c r="F331" s="74">
        <v>0</v>
      </c>
      <c r="G331" s="74">
        <v>0</v>
      </c>
      <c r="H331" s="74">
        <v>0</v>
      </c>
      <c r="I331" s="95">
        <v>0</v>
      </c>
    </row>
    <row r="332" spans="1:9" ht="27.6" customHeight="1" x14ac:dyDescent="0.25">
      <c r="A332" s="57" t="s">
        <v>200</v>
      </c>
      <c r="B332" s="29" t="s">
        <v>231</v>
      </c>
      <c r="C332" s="96">
        <f>C333+C334</f>
        <v>52000</v>
      </c>
      <c r="D332" s="96">
        <f>D333+D334</f>
        <v>55022.18</v>
      </c>
      <c r="E332" s="96">
        <v>0</v>
      </c>
      <c r="F332" s="117">
        <v>24255.93</v>
      </c>
      <c r="G332" s="117">
        <f>G333+G334</f>
        <v>0</v>
      </c>
      <c r="H332" s="117">
        <f>H333+H334</f>
        <v>0</v>
      </c>
      <c r="I332" s="96">
        <f>I333+I334</f>
        <v>0</v>
      </c>
    </row>
    <row r="333" spans="1:9" ht="15" customHeight="1" x14ac:dyDescent="0.25">
      <c r="A333" s="23">
        <v>717001</v>
      </c>
      <c r="B333" s="37" t="s">
        <v>259</v>
      </c>
      <c r="C333" s="42">
        <v>51000</v>
      </c>
      <c r="D333" s="42">
        <v>54042.18</v>
      </c>
      <c r="E333" s="42">
        <v>0</v>
      </c>
      <c r="F333" s="61">
        <v>24255.93</v>
      </c>
      <c r="G333" s="74">
        <v>0</v>
      </c>
      <c r="H333" s="74">
        <v>0</v>
      </c>
      <c r="I333" s="95">
        <v>0</v>
      </c>
    </row>
    <row r="334" spans="1:9" ht="15" customHeight="1" x14ac:dyDescent="0.25">
      <c r="A334" s="23">
        <v>716</v>
      </c>
      <c r="B334" s="19" t="s">
        <v>235</v>
      </c>
      <c r="C334" s="24">
        <v>1000</v>
      </c>
      <c r="D334" s="24">
        <v>980</v>
      </c>
      <c r="E334" s="24">
        <v>0</v>
      </c>
      <c r="F334" s="56">
        <v>0</v>
      </c>
      <c r="G334" s="126">
        <v>0</v>
      </c>
      <c r="H334" s="126">
        <v>0</v>
      </c>
      <c r="I334" s="137">
        <v>0</v>
      </c>
    </row>
    <row r="335" spans="1:9" ht="19.899999999999999" customHeight="1" x14ac:dyDescent="0.25">
      <c r="A335" s="57" t="s">
        <v>256</v>
      </c>
      <c r="B335" s="29" t="s">
        <v>257</v>
      </c>
      <c r="C335" s="96">
        <v>3378.74</v>
      </c>
      <c r="D335" s="96">
        <v>0</v>
      </c>
      <c r="E335" s="96">
        <v>6500</v>
      </c>
      <c r="F335" s="117">
        <v>0</v>
      </c>
      <c r="G335" s="55">
        <f>G336</f>
        <v>6765.62</v>
      </c>
      <c r="H335" s="55">
        <f>H336</f>
        <v>0</v>
      </c>
      <c r="I335" s="33">
        <f>I336</f>
        <v>0</v>
      </c>
    </row>
    <row r="336" spans="1:9" ht="15" customHeight="1" x14ac:dyDescent="0.25">
      <c r="A336" s="23">
        <v>717001</v>
      </c>
      <c r="B336" s="19" t="s">
        <v>258</v>
      </c>
      <c r="C336" s="24">
        <v>3378.74</v>
      </c>
      <c r="D336" s="24">
        <v>0</v>
      </c>
      <c r="E336" s="24">
        <v>6500</v>
      </c>
      <c r="F336" s="56">
        <v>0</v>
      </c>
      <c r="G336" s="56">
        <v>6765.62</v>
      </c>
      <c r="H336" s="126">
        <v>0</v>
      </c>
      <c r="I336" s="137">
        <v>0</v>
      </c>
    </row>
    <row r="337" spans="1:62" ht="25.15" customHeight="1" x14ac:dyDescent="0.25">
      <c r="A337" s="32" t="s">
        <v>203</v>
      </c>
      <c r="B337" s="29" t="s">
        <v>62</v>
      </c>
      <c r="C337" s="33">
        <f t="shared" ref="C337:I337" si="27">C338+C339+C340+C341+C342+C343+C344</f>
        <v>40091</v>
      </c>
      <c r="D337" s="33">
        <f>D338+D339+D340+D341+D342+D343+D344</f>
        <v>19636</v>
      </c>
      <c r="E337" s="33">
        <v>35000</v>
      </c>
      <c r="F337" s="55">
        <v>15500</v>
      </c>
      <c r="G337" s="55">
        <f t="shared" si="27"/>
        <v>114770</v>
      </c>
      <c r="H337" s="55">
        <f t="shared" si="27"/>
        <v>65496</v>
      </c>
      <c r="I337" s="33">
        <f t="shared" si="27"/>
        <v>68577.91</v>
      </c>
    </row>
    <row r="338" spans="1:62" ht="15" customHeight="1" x14ac:dyDescent="0.25">
      <c r="A338" s="19">
        <v>711001</v>
      </c>
      <c r="B338" s="19" t="s">
        <v>166</v>
      </c>
      <c r="C338" s="24">
        <v>0</v>
      </c>
      <c r="D338" s="24">
        <v>16016</v>
      </c>
      <c r="E338" s="24">
        <v>0</v>
      </c>
      <c r="F338" s="56">
        <v>0</v>
      </c>
      <c r="G338" s="56">
        <v>5000</v>
      </c>
      <c r="H338" s="56">
        <v>0</v>
      </c>
      <c r="I338" s="24">
        <v>0</v>
      </c>
    </row>
    <row r="339" spans="1:62" ht="15" customHeight="1" x14ac:dyDescent="0.25">
      <c r="A339" s="19">
        <v>717001</v>
      </c>
      <c r="B339" s="19" t="s">
        <v>172</v>
      </c>
      <c r="C339" s="24">
        <v>39291</v>
      </c>
      <c r="D339" s="24">
        <v>0</v>
      </c>
      <c r="E339" s="24">
        <v>0</v>
      </c>
      <c r="F339" s="56">
        <v>0</v>
      </c>
      <c r="G339" s="56">
        <v>0</v>
      </c>
      <c r="H339" s="56">
        <v>0</v>
      </c>
      <c r="I339" s="24"/>
    </row>
    <row r="340" spans="1:62" ht="27.75" customHeight="1" x14ac:dyDescent="0.25">
      <c r="A340" s="19">
        <v>717001</v>
      </c>
      <c r="B340" s="19" t="s">
        <v>268</v>
      </c>
      <c r="C340" s="24">
        <v>0</v>
      </c>
      <c r="D340" s="24">
        <v>0</v>
      </c>
      <c r="E340" s="24">
        <v>0</v>
      </c>
      <c r="F340" s="56">
        <v>0</v>
      </c>
      <c r="G340" s="56">
        <v>53193</v>
      </c>
      <c r="H340" s="56">
        <v>65496</v>
      </c>
      <c r="I340" s="24">
        <v>68577.91</v>
      </c>
    </row>
    <row r="341" spans="1:62" ht="15" customHeight="1" x14ac:dyDescent="0.25">
      <c r="A341" s="19">
        <v>717001</v>
      </c>
      <c r="B341" s="19" t="s">
        <v>225</v>
      </c>
      <c r="C341" s="24">
        <v>0</v>
      </c>
      <c r="D341" s="24">
        <v>0</v>
      </c>
      <c r="E341" s="24">
        <v>0</v>
      </c>
      <c r="F341" s="56">
        <v>0</v>
      </c>
      <c r="G341" s="56">
        <v>0</v>
      </c>
      <c r="H341" s="56">
        <v>0</v>
      </c>
      <c r="I341" s="24">
        <v>0</v>
      </c>
    </row>
    <row r="342" spans="1:62" ht="16.5" customHeight="1" x14ac:dyDescent="0.25">
      <c r="A342" s="19">
        <v>717001</v>
      </c>
      <c r="B342" s="19" t="s">
        <v>269</v>
      </c>
      <c r="C342" s="24">
        <v>0</v>
      </c>
      <c r="D342" s="24">
        <v>0</v>
      </c>
      <c r="E342" s="24">
        <v>0</v>
      </c>
      <c r="F342" s="56">
        <v>0</v>
      </c>
      <c r="G342" s="56">
        <v>27377</v>
      </c>
      <c r="H342" s="56">
        <v>0</v>
      </c>
      <c r="I342" s="24">
        <v>0</v>
      </c>
    </row>
    <row r="343" spans="1:62" ht="23.25" customHeight="1" x14ac:dyDescent="0.25">
      <c r="A343" s="19">
        <v>717001</v>
      </c>
      <c r="B343" s="19" t="s">
        <v>361</v>
      </c>
      <c r="C343" s="24">
        <v>0</v>
      </c>
      <c r="D343" s="24">
        <v>0</v>
      </c>
      <c r="E343" s="24">
        <v>30000</v>
      </c>
      <c r="F343" s="56">
        <v>0</v>
      </c>
      <c r="G343" s="56">
        <v>9200</v>
      </c>
      <c r="H343" s="56">
        <v>0</v>
      </c>
      <c r="I343" s="24">
        <v>0</v>
      </c>
    </row>
    <row r="344" spans="1:62" ht="15" customHeight="1" x14ac:dyDescent="0.25">
      <c r="A344" s="23">
        <v>716</v>
      </c>
      <c r="B344" s="28" t="s">
        <v>115</v>
      </c>
      <c r="C344" s="24">
        <v>800</v>
      </c>
      <c r="D344" s="24">
        <v>3620</v>
      </c>
      <c r="E344" s="24">
        <v>5000</v>
      </c>
      <c r="F344" s="56">
        <v>15500</v>
      </c>
      <c r="G344" s="56">
        <v>20000</v>
      </c>
      <c r="H344" s="56">
        <v>0</v>
      </c>
      <c r="I344" s="24">
        <v>0</v>
      </c>
    </row>
    <row r="345" spans="1:62" ht="22.5" customHeight="1" x14ac:dyDescent="0.25">
      <c r="A345" s="32" t="s">
        <v>236</v>
      </c>
      <c r="B345" s="29" t="s">
        <v>86</v>
      </c>
      <c r="C345" s="96">
        <f>C346+C349</f>
        <v>32284.58</v>
      </c>
      <c r="D345" s="96">
        <v>1000</v>
      </c>
      <c r="E345" s="96">
        <v>17000</v>
      </c>
      <c r="F345" s="117">
        <v>7000</v>
      </c>
      <c r="G345" s="117">
        <f>G346+G347+G348+G349</f>
        <v>25672.91</v>
      </c>
      <c r="H345" s="117">
        <f>H346+H347+H349</f>
        <v>0</v>
      </c>
      <c r="I345" s="96">
        <f>I346+I347+I349</f>
        <v>0</v>
      </c>
    </row>
    <row r="346" spans="1:62" ht="15" customHeight="1" x14ac:dyDescent="0.25">
      <c r="A346" s="23">
        <v>716</v>
      </c>
      <c r="B346" s="28" t="s">
        <v>115</v>
      </c>
      <c r="C346" s="42">
        <v>800</v>
      </c>
      <c r="D346" s="42">
        <v>1000</v>
      </c>
      <c r="E346" s="42">
        <v>7000</v>
      </c>
      <c r="F346" s="61">
        <v>7000</v>
      </c>
      <c r="G346" s="61">
        <v>7000</v>
      </c>
      <c r="H346" s="61">
        <v>0</v>
      </c>
      <c r="I346" s="42">
        <v>0</v>
      </c>
    </row>
    <row r="347" spans="1:62" ht="15" customHeight="1" x14ac:dyDescent="0.25">
      <c r="A347" s="19">
        <v>711001</v>
      </c>
      <c r="B347" s="19" t="s">
        <v>270</v>
      </c>
      <c r="C347" s="42">
        <v>0</v>
      </c>
      <c r="D347" s="42">
        <v>0</v>
      </c>
      <c r="E347" s="42">
        <v>10000</v>
      </c>
      <c r="F347" s="61">
        <v>0</v>
      </c>
      <c r="G347" s="61">
        <v>10000</v>
      </c>
      <c r="H347" s="61">
        <v>0</v>
      </c>
      <c r="I347" s="42">
        <v>0</v>
      </c>
    </row>
    <row r="348" spans="1:62" ht="15" customHeight="1" x14ac:dyDescent="0.25">
      <c r="A348" s="19">
        <v>717001</v>
      </c>
      <c r="B348" s="19" t="s">
        <v>347</v>
      </c>
      <c r="C348" s="42">
        <v>0</v>
      </c>
      <c r="D348" s="42">
        <v>0</v>
      </c>
      <c r="E348" s="42">
        <v>0</v>
      </c>
      <c r="F348" s="61">
        <v>0</v>
      </c>
      <c r="G348" s="61">
        <v>8672.91</v>
      </c>
      <c r="H348" s="61">
        <v>10000</v>
      </c>
      <c r="I348" s="42">
        <v>0</v>
      </c>
    </row>
    <row r="349" spans="1:62" ht="16.149999999999999" customHeight="1" x14ac:dyDescent="0.25">
      <c r="A349" s="19">
        <v>717001</v>
      </c>
      <c r="B349" s="19" t="s">
        <v>275</v>
      </c>
      <c r="C349" s="24">
        <v>31484.58</v>
      </c>
      <c r="D349" s="24">
        <v>0</v>
      </c>
      <c r="E349" s="24">
        <v>0</v>
      </c>
      <c r="F349" s="56">
        <v>0</v>
      </c>
      <c r="G349" s="56">
        <v>0</v>
      </c>
      <c r="H349" s="61">
        <v>0</v>
      </c>
      <c r="I349" s="95">
        <v>0</v>
      </c>
    </row>
    <row r="350" spans="1:62" s="58" customFormat="1" ht="21.75" customHeight="1" x14ac:dyDescent="0.25">
      <c r="A350" s="32" t="s">
        <v>185</v>
      </c>
      <c r="B350" s="29" t="s">
        <v>80</v>
      </c>
      <c r="C350" s="33">
        <f>C351+C352+C353</f>
        <v>800</v>
      </c>
      <c r="D350" s="33">
        <f>D351+D352+D353+D354</f>
        <v>75038.929999999993</v>
      </c>
      <c r="E350" s="33">
        <v>20379</v>
      </c>
      <c r="F350" s="55">
        <v>21083.87</v>
      </c>
      <c r="G350" s="117">
        <v>0</v>
      </c>
      <c r="H350" s="55">
        <f>H351+H352+H353+H354</f>
        <v>0</v>
      </c>
      <c r="I350" s="33">
        <f>I351+I352+I353+I354</f>
        <v>0</v>
      </c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</row>
    <row r="351" spans="1:62" ht="29.25" customHeight="1" x14ac:dyDescent="0.25">
      <c r="A351" s="19">
        <v>717001</v>
      </c>
      <c r="B351" s="19" t="s">
        <v>348</v>
      </c>
      <c r="C351" s="24">
        <v>0</v>
      </c>
      <c r="D351" s="24">
        <v>0</v>
      </c>
      <c r="E351" s="24">
        <v>0</v>
      </c>
      <c r="F351" s="56">
        <v>21083.87</v>
      </c>
      <c r="G351" s="56">
        <v>0</v>
      </c>
      <c r="H351" s="126">
        <v>0</v>
      </c>
      <c r="I351" s="137">
        <v>0</v>
      </c>
    </row>
    <row r="352" spans="1:62" ht="15" customHeight="1" x14ac:dyDescent="0.25">
      <c r="A352" s="19">
        <v>717001</v>
      </c>
      <c r="B352" s="19" t="s">
        <v>243</v>
      </c>
      <c r="C352" s="24">
        <v>0</v>
      </c>
      <c r="D352" s="24">
        <v>72518.929999999993</v>
      </c>
      <c r="E352" s="97">
        <v>20379</v>
      </c>
      <c r="F352" s="118">
        <v>0</v>
      </c>
      <c r="G352" s="118">
        <v>0</v>
      </c>
      <c r="H352" s="56">
        <v>0</v>
      </c>
      <c r="I352" s="24">
        <v>0</v>
      </c>
    </row>
    <row r="353" spans="1:93" ht="15" customHeight="1" x14ac:dyDescent="0.25">
      <c r="A353" s="23">
        <v>716</v>
      </c>
      <c r="B353" s="28" t="s">
        <v>115</v>
      </c>
      <c r="C353" s="97">
        <v>800</v>
      </c>
      <c r="D353" s="97">
        <v>2520</v>
      </c>
      <c r="E353" s="97">
        <v>0</v>
      </c>
      <c r="F353" s="118">
        <v>0</v>
      </c>
      <c r="G353" s="118">
        <v>0</v>
      </c>
      <c r="H353" s="56">
        <v>0</v>
      </c>
      <c r="I353" s="24">
        <v>0</v>
      </c>
    </row>
    <row r="354" spans="1:93" ht="27.75" customHeight="1" x14ac:dyDescent="0.25">
      <c r="A354" s="19">
        <v>717001</v>
      </c>
      <c r="B354" s="28" t="s">
        <v>273</v>
      </c>
      <c r="C354" s="97">
        <v>0</v>
      </c>
      <c r="D354" s="97">
        <v>0</v>
      </c>
      <c r="E354" s="97">
        <v>0</v>
      </c>
      <c r="F354" s="118">
        <v>0</v>
      </c>
      <c r="G354" s="118">
        <v>0</v>
      </c>
      <c r="H354" s="56">
        <v>0</v>
      </c>
      <c r="I354" s="24">
        <v>0</v>
      </c>
    </row>
    <row r="355" spans="1:93" ht="22.5" customHeight="1" x14ac:dyDescent="0.25">
      <c r="A355" s="30" t="s">
        <v>187</v>
      </c>
      <c r="B355" s="59" t="s">
        <v>65</v>
      </c>
      <c r="C355" s="98">
        <v>0</v>
      </c>
      <c r="D355" s="98">
        <v>1000</v>
      </c>
      <c r="E355" s="98">
        <v>18788</v>
      </c>
      <c r="F355" s="119">
        <f>F356+F357+F358+F359</f>
        <v>9288</v>
      </c>
      <c r="G355" s="119">
        <f>G356+G357+G359</f>
        <v>11288</v>
      </c>
      <c r="H355" s="117">
        <f>H356+H357+H359</f>
        <v>0</v>
      </c>
      <c r="I355" s="96">
        <f>I356+I357+I358+I359</f>
        <v>0</v>
      </c>
    </row>
    <row r="356" spans="1:93" ht="27.75" customHeight="1" x14ac:dyDescent="0.25">
      <c r="A356" s="23">
        <v>713004</v>
      </c>
      <c r="B356" s="28" t="s">
        <v>272</v>
      </c>
      <c r="C356" s="97">
        <v>0</v>
      </c>
      <c r="D356" s="97">
        <v>0</v>
      </c>
      <c r="E356" s="97">
        <v>5788</v>
      </c>
      <c r="F356" s="118">
        <v>5788</v>
      </c>
      <c r="G356" s="118">
        <v>5788</v>
      </c>
      <c r="H356" s="56">
        <v>0</v>
      </c>
      <c r="I356" s="24">
        <v>0</v>
      </c>
    </row>
    <row r="357" spans="1:93" ht="21" customHeight="1" x14ac:dyDescent="0.25">
      <c r="A357" s="19">
        <v>711001</v>
      </c>
      <c r="B357" s="19" t="s">
        <v>267</v>
      </c>
      <c r="C357" s="97">
        <v>0</v>
      </c>
      <c r="D357" s="97">
        <v>0</v>
      </c>
      <c r="E357" s="97">
        <v>10000</v>
      </c>
      <c r="F357" s="118">
        <v>0</v>
      </c>
      <c r="G357" s="118">
        <v>2000</v>
      </c>
      <c r="H357" s="56">
        <v>0</v>
      </c>
      <c r="I357" s="24">
        <v>0</v>
      </c>
    </row>
    <row r="358" spans="1:93" ht="21" customHeight="1" x14ac:dyDescent="0.25">
      <c r="A358" s="19">
        <v>717001</v>
      </c>
      <c r="B358" s="19" t="s">
        <v>286</v>
      </c>
      <c r="C358" s="97">
        <v>0</v>
      </c>
      <c r="D358" s="97">
        <v>1000</v>
      </c>
      <c r="E358" s="97"/>
      <c r="F358" s="118">
        <v>0</v>
      </c>
      <c r="G358" s="118">
        <v>1000</v>
      </c>
      <c r="H358" s="56">
        <v>0</v>
      </c>
      <c r="I358" s="24">
        <v>0</v>
      </c>
    </row>
    <row r="359" spans="1:93" ht="21" customHeight="1" x14ac:dyDescent="0.25">
      <c r="A359" s="19">
        <v>716</v>
      </c>
      <c r="B359" s="19" t="s">
        <v>271</v>
      </c>
      <c r="C359" s="97">
        <v>0</v>
      </c>
      <c r="D359" s="97">
        <v>0</v>
      </c>
      <c r="E359" s="97">
        <v>3000</v>
      </c>
      <c r="F359" s="118">
        <v>3500</v>
      </c>
      <c r="G359" s="118">
        <v>3500</v>
      </c>
      <c r="H359" s="56">
        <v>0</v>
      </c>
      <c r="I359" s="24">
        <v>0</v>
      </c>
    </row>
    <row r="360" spans="1:93" s="58" customFormat="1" ht="19.899999999999999" customHeight="1" x14ac:dyDescent="0.25">
      <c r="A360" s="30" t="s">
        <v>254</v>
      </c>
      <c r="B360" s="59" t="s">
        <v>255</v>
      </c>
      <c r="C360" s="98">
        <f>C361+C362</f>
        <v>2400</v>
      </c>
      <c r="D360" s="98">
        <f>D361+D362+D363</f>
        <v>12164</v>
      </c>
      <c r="E360" s="105">
        <v>0</v>
      </c>
      <c r="F360" s="120">
        <f>F361+F362+F363</f>
        <v>0</v>
      </c>
      <c r="G360" s="120">
        <v>8000</v>
      </c>
      <c r="H360" s="117">
        <v>0</v>
      </c>
      <c r="I360" s="96">
        <f>I361+I362</f>
        <v>10000</v>
      </c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</row>
    <row r="361" spans="1:93" ht="15" customHeight="1" x14ac:dyDescent="0.25">
      <c r="A361" s="19">
        <v>711005</v>
      </c>
      <c r="B361" s="19" t="s">
        <v>230</v>
      </c>
      <c r="C361" s="24">
        <v>2400</v>
      </c>
      <c r="D361" s="24">
        <v>0</v>
      </c>
      <c r="E361" s="24">
        <v>0</v>
      </c>
      <c r="F361" s="56">
        <v>0</v>
      </c>
      <c r="G361" s="56">
        <v>8000</v>
      </c>
      <c r="H361" s="56">
        <v>10000</v>
      </c>
      <c r="I361" s="24">
        <v>10000</v>
      </c>
    </row>
    <row r="362" spans="1:93" ht="15" customHeight="1" x14ac:dyDescent="0.25">
      <c r="A362" s="23">
        <v>713004</v>
      </c>
      <c r="B362" s="28" t="s">
        <v>294</v>
      </c>
      <c r="C362" s="97">
        <v>0</v>
      </c>
      <c r="D362" s="97">
        <v>11564</v>
      </c>
      <c r="E362" s="97">
        <v>0</v>
      </c>
      <c r="F362" s="118">
        <v>0</v>
      </c>
      <c r="G362" s="118">
        <v>0</v>
      </c>
      <c r="H362" s="56">
        <v>0</v>
      </c>
      <c r="I362" s="24">
        <v>0</v>
      </c>
    </row>
    <row r="363" spans="1:93" ht="15" customHeight="1" x14ac:dyDescent="0.25">
      <c r="A363" s="23">
        <v>716</v>
      </c>
      <c r="B363" s="28" t="s">
        <v>115</v>
      </c>
      <c r="C363" s="97"/>
      <c r="D363" s="97">
        <v>600</v>
      </c>
      <c r="E363" s="97">
        <v>0</v>
      </c>
      <c r="F363" s="118">
        <v>0</v>
      </c>
      <c r="G363" s="118">
        <v>0</v>
      </c>
      <c r="H363" s="56">
        <v>0</v>
      </c>
      <c r="I363" s="24">
        <v>0</v>
      </c>
    </row>
    <row r="364" spans="1:93" ht="22.5" customHeight="1" x14ac:dyDescent="0.25">
      <c r="A364" s="59" t="s">
        <v>202</v>
      </c>
      <c r="B364" s="29" t="s">
        <v>164</v>
      </c>
      <c r="C364" s="98">
        <v>0</v>
      </c>
      <c r="D364" s="98">
        <v>0</v>
      </c>
      <c r="E364" s="98">
        <v>3000</v>
      </c>
      <c r="F364" s="119">
        <v>0</v>
      </c>
      <c r="G364" s="119">
        <v>17903.66</v>
      </c>
      <c r="H364" s="117">
        <f>H365</f>
        <v>0</v>
      </c>
      <c r="I364" s="96">
        <f>I365</f>
        <v>0</v>
      </c>
    </row>
    <row r="365" spans="1:93" ht="15" customHeight="1" x14ac:dyDescent="0.25">
      <c r="A365" s="23">
        <v>717002</v>
      </c>
      <c r="B365" s="28" t="s">
        <v>165</v>
      </c>
      <c r="C365" s="97">
        <v>0</v>
      </c>
      <c r="D365" s="97">
        <v>0</v>
      </c>
      <c r="E365" s="97">
        <v>3000</v>
      </c>
      <c r="F365" s="118">
        <v>0</v>
      </c>
      <c r="G365" s="118">
        <v>17903.66</v>
      </c>
      <c r="H365" s="118"/>
      <c r="I365" s="97"/>
    </row>
    <row r="366" spans="1:93" ht="24" customHeight="1" x14ac:dyDescent="0.25">
      <c r="A366" s="30" t="s">
        <v>204</v>
      </c>
      <c r="B366" s="30" t="s">
        <v>89</v>
      </c>
      <c r="C366" s="98">
        <f>C367+C369+C370</f>
        <v>193607.7</v>
      </c>
      <c r="D366" s="98">
        <f>D367+D368+D369+D370</f>
        <v>51863.6</v>
      </c>
      <c r="E366" s="98">
        <v>14529</v>
      </c>
      <c r="F366" s="119">
        <f>F367+F368+F369+F370</f>
        <v>14529</v>
      </c>
      <c r="G366" s="119">
        <f>G367+G368+G369+G370</f>
        <v>15174.36</v>
      </c>
      <c r="H366" s="119">
        <f>H367+H369+H370</f>
        <v>0</v>
      </c>
      <c r="I366" s="98">
        <f>I367+I369+I370</f>
        <v>0</v>
      </c>
    </row>
    <row r="367" spans="1:93" ht="15" customHeight="1" x14ac:dyDescent="0.25">
      <c r="A367" s="23">
        <v>717001</v>
      </c>
      <c r="B367" s="23" t="s">
        <v>234</v>
      </c>
      <c r="C367" s="97">
        <v>0</v>
      </c>
      <c r="D367" s="97">
        <v>7818</v>
      </c>
      <c r="E367" s="97">
        <v>14529</v>
      </c>
      <c r="F367" s="118">
        <v>14529</v>
      </c>
      <c r="G367" s="118">
        <v>0</v>
      </c>
      <c r="H367" s="118">
        <v>0</v>
      </c>
      <c r="I367" s="97">
        <v>0</v>
      </c>
    </row>
    <row r="368" spans="1:93" ht="29.25" customHeight="1" x14ac:dyDescent="0.25">
      <c r="A368" s="23">
        <v>717001</v>
      </c>
      <c r="B368" s="23" t="s">
        <v>346</v>
      </c>
      <c r="C368" s="97"/>
      <c r="D368" s="97">
        <v>0</v>
      </c>
      <c r="E368" s="97">
        <v>0</v>
      </c>
      <c r="F368" s="118">
        <v>0</v>
      </c>
      <c r="G368" s="118">
        <v>15174.36</v>
      </c>
      <c r="H368" s="118">
        <v>0</v>
      </c>
      <c r="I368" s="97">
        <v>0</v>
      </c>
    </row>
    <row r="369" spans="1:9" ht="15" customHeight="1" x14ac:dyDescent="0.25">
      <c r="A369" s="19">
        <v>717001</v>
      </c>
      <c r="B369" s="23" t="s">
        <v>191</v>
      </c>
      <c r="C369" s="97">
        <v>193607.7</v>
      </c>
      <c r="D369" s="97">
        <v>43463.6</v>
      </c>
      <c r="E369" s="97">
        <v>0</v>
      </c>
      <c r="F369" s="118">
        <v>0</v>
      </c>
      <c r="G369" s="118">
        <v>0</v>
      </c>
      <c r="H369" s="118">
        <v>0</v>
      </c>
      <c r="I369" s="97">
        <v>0</v>
      </c>
    </row>
    <row r="370" spans="1:9" ht="15" customHeight="1" x14ac:dyDescent="0.25">
      <c r="A370" s="19">
        <v>716</v>
      </c>
      <c r="B370" s="23" t="s">
        <v>115</v>
      </c>
      <c r="C370" s="97">
        <v>0</v>
      </c>
      <c r="D370" s="97">
        <v>582</v>
      </c>
      <c r="E370" s="97">
        <v>0</v>
      </c>
      <c r="F370" s="118">
        <v>0</v>
      </c>
      <c r="G370" s="118">
        <v>0</v>
      </c>
      <c r="H370" s="118">
        <v>0</v>
      </c>
      <c r="I370" s="97">
        <v>0</v>
      </c>
    </row>
    <row r="371" spans="1:9" ht="22.5" customHeight="1" x14ac:dyDescent="0.25">
      <c r="A371" s="30" t="s">
        <v>349</v>
      </c>
      <c r="B371" s="30" t="s">
        <v>237</v>
      </c>
      <c r="C371" s="98">
        <v>0</v>
      </c>
      <c r="D371" s="98">
        <f>D372+D373+D374</f>
        <v>7896</v>
      </c>
      <c r="E371" s="98">
        <v>3000</v>
      </c>
      <c r="F371" s="120">
        <f>F372+F374</f>
        <v>10768.8</v>
      </c>
      <c r="G371" s="120">
        <v>0</v>
      </c>
      <c r="H371" s="120">
        <f>H372</f>
        <v>0</v>
      </c>
      <c r="I371" s="105">
        <f>I372+I374</f>
        <v>0</v>
      </c>
    </row>
    <row r="372" spans="1:9" ht="15" customHeight="1" x14ac:dyDescent="0.25">
      <c r="A372" s="23">
        <v>713004</v>
      </c>
      <c r="B372" s="23" t="s">
        <v>316</v>
      </c>
      <c r="C372" s="97">
        <v>0</v>
      </c>
      <c r="D372" s="97">
        <v>0</v>
      </c>
      <c r="E372" s="97">
        <v>3000</v>
      </c>
      <c r="F372" s="118">
        <v>3000</v>
      </c>
      <c r="G372" s="118">
        <v>0</v>
      </c>
      <c r="H372" s="118">
        <v>0</v>
      </c>
      <c r="I372" s="97">
        <v>0</v>
      </c>
    </row>
    <row r="373" spans="1:9" ht="15" customHeight="1" x14ac:dyDescent="0.25">
      <c r="A373" s="23">
        <v>716</v>
      </c>
      <c r="B373" s="23" t="s">
        <v>115</v>
      </c>
      <c r="C373" s="97">
        <v>0</v>
      </c>
      <c r="D373" s="97">
        <v>1900</v>
      </c>
      <c r="E373" s="97">
        <v>0</v>
      </c>
      <c r="F373" s="118">
        <v>0</v>
      </c>
      <c r="G373" s="118">
        <v>0</v>
      </c>
      <c r="H373" s="118">
        <v>0</v>
      </c>
      <c r="I373" s="97">
        <v>0</v>
      </c>
    </row>
    <row r="374" spans="1:9" ht="30" customHeight="1" x14ac:dyDescent="0.25">
      <c r="A374" s="23">
        <v>713004</v>
      </c>
      <c r="B374" s="23" t="s">
        <v>287</v>
      </c>
      <c r="C374" s="97">
        <v>0</v>
      </c>
      <c r="D374" s="97">
        <v>5996</v>
      </c>
      <c r="E374" s="97">
        <v>0</v>
      </c>
      <c r="F374" s="118">
        <v>7768.8</v>
      </c>
      <c r="G374" s="118">
        <v>0</v>
      </c>
      <c r="H374" s="118">
        <v>0</v>
      </c>
      <c r="I374" s="97">
        <v>0</v>
      </c>
    </row>
    <row r="375" spans="1:9" ht="21" customHeight="1" x14ac:dyDescent="0.25">
      <c r="A375" s="30" t="s">
        <v>350</v>
      </c>
      <c r="B375" s="149" t="s">
        <v>351</v>
      </c>
      <c r="C375" s="105">
        <v>0</v>
      </c>
      <c r="D375" s="105">
        <v>0</v>
      </c>
      <c r="E375" s="105">
        <v>0</v>
      </c>
      <c r="F375" s="120">
        <v>25187.99</v>
      </c>
      <c r="G375" s="120">
        <v>138315</v>
      </c>
      <c r="H375" s="120">
        <v>0</v>
      </c>
      <c r="I375" s="105">
        <v>0</v>
      </c>
    </row>
    <row r="376" spans="1:9" ht="30" customHeight="1" x14ac:dyDescent="0.25">
      <c r="A376" s="23">
        <v>721006</v>
      </c>
      <c r="B376" s="23" t="s">
        <v>352</v>
      </c>
      <c r="C376" s="97">
        <v>0</v>
      </c>
      <c r="D376" s="97">
        <v>0</v>
      </c>
      <c r="E376" s="97">
        <v>0</v>
      </c>
      <c r="F376" s="118">
        <v>25187.99</v>
      </c>
      <c r="G376" s="118">
        <v>138315</v>
      </c>
      <c r="H376" s="118">
        <v>0</v>
      </c>
      <c r="I376" s="97">
        <v>0</v>
      </c>
    </row>
    <row r="377" spans="1:9" ht="21.75" customHeight="1" x14ac:dyDescent="0.25">
      <c r="A377" s="54" t="s">
        <v>199</v>
      </c>
      <c r="B377" s="36" t="s">
        <v>116</v>
      </c>
      <c r="C377" s="99">
        <f>C378</f>
        <v>20417</v>
      </c>
      <c r="D377" s="99">
        <v>20417</v>
      </c>
      <c r="E377" s="99">
        <v>20417</v>
      </c>
      <c r="F377" s="99">
        <v>15000</v>
      </c>
      <c r="G377" s="127">
        <v>11568</v>
      </c>
      <c r="H377" s="127">
        <v>15000</v>
      </c>
      <c r="I377" s="99">
        <f>I378</f>
        <v>15000</v>
      </c>
    </row>
    <row r="378" spans="1:9" ht="15" customHeight="1" x14ac:dyDescent="0.25">
      <c r="A378" s="19">
        <v>821005</v>
      </c>
      <c r="B378" s="25" t="s">
        <v>117</v>
      </c>
      <c r="C378" s="97">
        <v>20417</v>
      </c>
      <c r="D378" s="97">
        <v>20417</v>
      </c>
      <c r="E378" s="97">
        <v>20417</v>
      </c>
      <c r="F378" s="97">
        <v>15000</v>
      </c>
      <c r="G378" s="97">
        <v>11568</v>
      </c>
      <c r="H378" s="118">
        <v>15000</v>
      </c>
      <c r="I378" s="97">
        <v>15000</v>
      </c>
    </row>
    <row r="379" spans="1:9" ht="31.5" customHeight="1" x14ac:dyDescent="0.25">
      <c r="A379" s="151" t="s">
        <v>118</v>
      </c>
      <c r="B379" s="152"/>
      <c r="C379" s="100">
        <f t="shared" ref="C379:I379" si="28">C377+C330+C329</f>
        <v>1399648.29</v>
      </c>
      <c r="D379" s="100">
        <f>D377+D330+D329</f>
        <v>1540606.63</v>
      </c>
      <c r="E379" s="100">
        <f t="shared" si="28"/>
        <v>1366480.5299999998</v>
      </c>
      <c r="F379" s="121">
        <f>F377+F330+F329</f>
        <v>1618616.25</v>
      </c>
      <c r="G379" s="121">
        <f t="shared" si="28"/>
        <v>1588327.05</v>
      </c>
      <c r="H379" s="135">
        <f t="shared" si="28"/>
        <v>1333386.24</v>
      </c>
      <c r="I379" s="100">
        <f t="shared" si="28"/>
        <v>1374530.2399999998</v>
      </c>
    </row>
    <row r="381" spans="1:9" ht="15" customHeight="1" x14ac:dyDescent="0.25">
      <c r="B381" s="1" t="s">
        <v>174</v>
      </c>
    </row>
    <row r="382" spans="1:9" ht="15" customHeight="1" x14ac:dyDescent="0.25">
      <c r="B382" s="1" t="s">
        <v>354</v>
      </c>
    </row>
    <row r="383" spans="1:9" ht="15" customHeight="1" x14ac:dyDescent="0.25">
      <c r="B383" s="1" t="s">
        <v>175</v>
      </c>
    </row>
  </sheetData>
  <mergeCells count="7">
    <mergeCell ref="A379:B379"/>
    <mergeCell ref="A1:B2"/>
    <mergeCell ref="A3:B3"/>
    <mergeCell ref="A37:A64"/>
    <mergeCell ref="A66:B66"/>
    <mergeCell ref="A83:B83"/>
    <mergeCell ref="A85:B85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42194</cp:lastModifiedBy>
  <cp:lastPrinted>2020-12-02T13:38:22Z</cp:lastPrinted>
  <dcterms:created xsi:type="dcterms:W3CDTF">2013-11-22T13:15:32Z</dcterms:created>
  <dcterms:modified xsi:type="dcterms:W3CDTF">2020-12-02T13:57:17Z</dcterms:modified>
</cp:coreProperties>
</file>