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GPRO\Dokumenty\"/>
    </mc:Choice>
  </mc:AlternateContent>
  <bookViews>
    <workbookView xWindow="0" yWindow="0" windowWidth="28800" windowHeight="1221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00" i="1" l="1"/>
  <c r="E200" i="1"/>
  <c r="C273" i="1" l="1"/>
  <c r="C292" i="1"/>
  <c r="C276" i="1"/>
  <c r="C259" i="1" l="1"/>
  <c r="H230" i="1"/>
  <c r="E230" i="1"/>
  <c r="G200" i="1"/>
  <c r="I200" i="1"/>
  <c r="H200" i="1"/>
  <c r="I193" i="1"/>
  <c r="H193" i="1"/>
  <c r="F193" i="1"/>
  <c r="G193" i="1"/>
  <c r="G230" i="1" l="1"/>
  <c r="G276" i="1"/>
  <c r="G273" i="1" s="1"/>
  <c r="I221" i="1"/>
  <c r="I217" i="1"/>
  <c r="H221" i="1"/>
  <c r="H217" i="1"/>
  <c r="G221" i="1"/>
  <c r="G217" i="1"/>
  <c r="F230" i="1"/>
  <c r="F221" i="1"/>
  <c r="F217" i="1"/>
  <c r="I152" i="1" l="1"/>
  <c r="H152" i="1"/>
  <c r="F137" i="1"/>
  <c r="F276" i="1" l="1"/>
  <c r="F288" i="1" l="1"/>
  <c r="F273" i="1" s="1"/>
  <c r="F77" i="1" l="1"/>
  <c r="F73" i="1"/>
  <c r="E193" i="1" l="1"/>
  <c r="E73" i="1"/>
  <c r="D273" i="1"/>
  <c r="D230" i="1" l="1"/>
  <c r="D221" i="1"/>
  <c r="D217" i="1"/>
  <c r="D216" i="1" s="1"/>
  <c r="D209" i="1"/>
  <c r="D200" i="1"/>
  <c r="D193" i="1"/>
  <c r="D189" i="1"/>
  <c r="D171" i="1"/>
  <c r="D160" i="1"/>
  <c r="F56" i="1"/>
  <c r="D156" i="1" l="1"/>
  <c r="D152" i="1"/>
  <c r="D272" i="1" s="1"/>
  <c r="D137" i="1"/>
  <c r="D135" i="1"/>
  <c r="D301" i="1"/>
  <c r="D124" i="1"/>
  <c r="D119" i="1"/>
  <c r="D87" i="1"/>
  <c r="D77" i="1"/>
  <c r="D73" i="1"/>
  <c r="D65" i="1"/>
  <c r="D35" i="1"/>
  <c r="E29" i="1"/>
  <c r="D56" i="1"/>
  <c r="D303" i="1" l="1"/>
  <c r="I189" i="1"/>
  <c r="H189" i="1"/>
  <c r="G189" i="1"/>
  <c r="F189" i="1"/>
  <c r="E189" i="1"/>
  <c r="I5" i="1"/>
  <c r="F60" i="1"/>
  <c r="G60" i="1"/>
  <c r="D29" i="1" l="1"/>
  <c r="D26" i="1"/>
  <c r="D20" i="1"/>
  <c r="D17" i="1"/>
  <c r="D14" i="1"/>
  <c r="D11" i="1"/>
  <c r="D7" i="1"/>
  <c r="E276" i="1"/>
  <c r="E273" i="1" s="1"/>
  <c r="E221" i="1"/>
  <c r="E217" i="1"/>
  <c r="E209" i="1"/>
  <c r="E171" i="1"/>
  <c r="E160" i="1"/>
  <c r="E156" i="1"/>
  <c r="E152" i="1"/>
  <c r="E137" i="1"/>
  <c r="E124" i="1"/>
  <c r="E119" i="1"/>
  <c r="E87" i="1"/>
  <c r="E77" i="1"/>
  <c r="E26" i="1"/>
  <c r="E20" i="1"/>
  <c r="E17" i="1"/>
  <c r="E14" i="1"/>
  <c r="E11" i="1"/>
  <c r="E7" i="1"/>
  <c r="E216" i="1" l="1"/>
  <c r="E272" i="1" s="1"/>
  <c r="D55" i="1"/>
  <c r="D69" i="1" s="1"/>
  <c r="F301" i="1"/>
  <c r="F135" i="1"/>
  <c r="C301" i="1"/>
  <c r="C156" i="1"/>
  <c r="C200" i="1"/>
  <c r="C189" i="1"/>
  <c r="C193" i="1"/>
  <c r="C257" i="1"/>
  <c r="C135" i="1"/>
  <c r="C152" i="1"/>
  <c r="G152" i="1"/>
  <c r="C209" i="1"/>
  <c r="C230" i="1"/>
  <c r="C221" i="1"/>
  <c r="C217" i="1"/>
  <c r="C171" i="1"/>
  <c r="C160" i="1"/>
  <c r="C137" i="1"/>
  <c r="C124" i="1"/>
  <c r="C119" i="1"/>
  <c r="C87" i="1"/>
  <c r="C77" i="1"/>
  <c r="C73" i="1"/>
  <c r="C216" i="1" l="1"/>
  <c r="C272" i="1" s="1"/>
  <c r="C303" i="1" s="1"/>
  <c r="G171" i="1"/>
  <c r="G156" i="1"/>
  <c r="I137" i="1"/>
  <c r="H137" i="1"/>
  <c r="G137" i="1"/>
  <c r="C29" i="1"/>
  <c r="C7" i="1"/>
  <c r="C20" i="1"/>
  <c r="C35" i="1"/>
  <c r="F7" i="1" l="1"/>
  <c r="G7" i="1"/>
  <c r="F20" i="1"/>
  <c r="G20" i="1"/>
  <c r="C11" i="1"/>
  <c r="C14" i="1"/>
  <c r="C17" i="1"/>
  <c r="F17" i="1"/>
  <c r="G17" i="1"/>
  <c r="C55" i="1" l="1"/>
  <c r="C69" i="1" s="1"/>
  <c r="G124" i="1"/>
  <c r="F124" i="1"/>
  <c r="I77" i="1"/>
  <c r="H77" i="1"/>
  <c r="G77" i="1"/>
  <c r="G35" i="1" l="1"/>
  <c r="F35" i="1"/>
  <c r="F26" i="1" l="1"/>
  <c r="G26" i="1"/>
  <c r="G29" i="1"/>
  <c r="F29" i="1"/>
  <c r="F11" i="1"/>
  <c r="G11" i="1"/>
  <c r="F14" i="1"/>
  <c r="G14" i="1"/>
  <c r="F55" i="1" l="1"/>
  <c r="F69" i="1" s="1"/>
  <c r="G55" i="1"/>
  <c r="F87" i="1"/>
  <c r="H73" i="1"/>
  <c r="I73" i="1"/>
  <c r="G73" i="1" l="1"/>
  <c r="E55" i="1" l="1"/>
  <c r="E69" i="1" s="1"/>
  <c r="I119" i="1"/>
  <c r="H119" i="1"/>
  <c r="G119" i="1"/>
  <c r="I60" i="1"/>
  <c r="H60" i="1"/>
  <c r="I124" i="1"/>
  <c r="I87" i="1"/>
  <c r="I156" i="1" l="1"/>
  <c r="H156" i="1"/>
  <c r="F156" i="1"/>
  <c r="I276" i="1"/>
  <c r="I273" i="1" s="1"/>
  <c r="H276" i="1"/>
  <c r="H273" i="1" s="1"/>
  <c r="F259" i="1"/>
  <c r="I230" i="1"/>
  <c r="I209" i="1"/>
  <c r="I171" i="1"/>
  <c r="I160" i="1"/>
  <c r="F152" i="1"/>
  <c r="F119" i="1"/>
  <c r="I35" i="1"/>
  <c r="H29" i="1"/>
  <c r="H26" i="1"/>
  <c r="H20" i="1"/>
  <c r="H17" i="1"/>
  <c r="H14" i="1"/>
  <c r="H11" i="1"/>
  <c r="H7" i="1"/>
  <c r="I29" i="1"/>
  <c r="I26" i="1"/>
  <c r="I20" i="1"/>
  <c r="I17" i="1"/>
  <c r="I14" i="1"/>
  <c r="I11" i="1"/>
  <c r="I7" i="1"/>
  <c r="I216" i="1" l="1"/>
  <c r="I272" i="1" s="1"/>
  <c r="I303" i="1" s="1"/>
  <c r="I55" i="1"/>
  <c r="I69" i="1" s="1"/>
  <c r="H209" i="1"/>
  <c r="G209" i="1"/>
  <c r="F209" i="1"/>
  <c r="H171" i="1"/>
  <c r="H160" i="1"/>
  <c r="G160" i="1"/>
  <c r="F160" i="1"/>
  <c r="H124" i="1"/>
  <c r="H87" i="1"/>
  <c r="G87" i="1"/>
  <c r="H35" i="1"/>
  <c r="G216" i="1" l="1"/>
  <c r="G272" i="1" s="1"/>
  <c r="G303" i="1" s="1"/>
  <c r="F216" i="1"/>
  <c r="E303" i="1"/>
  <c r="H216" i="1"/>
  <c r="H272" i="1" s="1"/>
  <c r="H303" i="1" s="1"/>
  <c r="H55" i="1"/>
  <c r="H69" i="1" s="1"/>
  <c r="G69" i="1"/>
  <c r="F272" i="1" l="1"/>
  <c r="F303" i="1" l="1"/>
</calcChain>
</file>

<file path=xl/sharedStrings.xml><?xml version="1.0" encoding="utf-8"?>
<sst xmlns="http://schemas.openxmlformats.org/spreadsheetml/2006/main" count="345" uniqueCount="291">
  <si>
    <t>Vydavková časť rozpočtu v €</t>
  </si>
  <si>
    <t>Položky</t>
  </si>
  <si>
    <t>Bežné výdavky</t>
  </si>
  <si>
    <t>Mzdy, platy, sl. príjmy a ost.os. vyrovnania</t>
  </si>
  <si>
    <t>Tarifné platy</t>
  </si>
  <si>
    <t>Príplatky</t>
  </si>
  <si>
    <t>Odmeny</t>
  </si>
  <si>
    <t>Poistné a príspevok do poisťovní</t>
  </si>
  <si>
    <t>Poistné do VZP</t>
  </si>
  <si>
    <t>Na nem. poisť.</t>
  </si>
  <si>
    <t>Na starobné poisť.</t>
  </si>
  <si>
    <t>Na úrazové poisť.</t>
  </si>
  <si>
    <t>Na inval. poisť.</t>
  </si>
  <si>
    <t>Na poisť. v nezamestn.</t>
  </si>
  <si>
    <t>Do rezerv. fondu</t>
  </si>
  <si>
    <t>DDP</t>
  </si>
  <si>
    <t>Tovary a služby</t>
  </si>
  <si>
    <t>Cestovné náhrady</t>
  </si>
  <si>
    <t>Energie</t>
  </si>
  <si>
    <t>Vodné, stočné</t>
  </si>
  <si>
    <t>Pošt. a telek. služby</t>
  </si>
  <si>
    <t>Interiérové vybavenie</t>
  </si>
  <si>
    <t>Nákup výpočtovej techniky</t>
  </si>
  <si>
    <t>Všeobecný mater.</t>
  </si>
  <si>
    <t>Knihy, časopisy</t>
  </si>
  <si>
    <t>OOPP</t>
  </si>
  <si>
    <t>Softvér a licencie</t>
  </si>
  <si>
    <t>Reprezentačné</t>
  </si>
  <si>
    <t>PHM</t>
  </si>
  <si>
    <t>Servis</t>
  </si>
  <si>
    <t>Poistenie vozidla</t>
  </si>
  <si>
    <t>Karty, známky, poplatky</t>
  </si>
  <si>
    <t>Údržba výpočtovej techniky</t>
  </si>
  <si>
    <t>Údržba budov</t>
  </si>
  <si>
    <t>Školenia, semináre</t>
  </si>
  <si>
    <t>Reklama, propag., inzercia</t>
  </si>
  <si>
    <t>Všeob. služby</t>
  </si>
  <si>
    <t>Špeciálne služby</t>
  </si>
  <si>
    <t>Poplatky a odvody</t>
  </si>
  <si>
    <t>Stravovanie</t>
  </si>
  <si>
    <t>Poistné budov</t>
  </si>
  <si>
    <t>Prídel SF</t>
  </si>
  <si>
    <t>Kolkové známky</t>
  </si>
  <si>
    <t>Odmeny a príspevky</t>
  </si>
  <si>
    <t xml:space="preserve">Dohody zamestnancom </t>
  </si>
  <si>
    <t>Bežné transfery</t>
  </si>
  <si>
    <t>Príspevok PVS</t>
  </si>
  <si>
    <t>0.1.60</t>
  </si>
  <si>
    <t>Do rezerv. Fondu</t>
  </si>
  <si>
    <t>Poštovné</t>
  </si>
  <si>
    <t xml:space="preserve">Odmeny členov komisie </t>
  </si>
  <si>
    <t>Všeobecný materiál</t>
  </si>
  <si>
    <t>Palivá, mazivá, oleje</t>
  </si>
  <si>
    <t xml:space="preserve">Stravovanie </t>
  </si>
  <si>
    <t>Dohody o vykonaní práce</t>
  </si>
  <si>
    <t>0.1.7.0</t>
  </si>
  <si>
    <t>Splátka úroku</t>
  </si>
  <si>
    <t>Splácanie úrokov</t>
  </si>
  <si>
    <t xml:space="preserve"> Požiarna ochrana</t>
  </si>
  <si>
    <t>Špeciálny materiál</t>
  </si>
  <si>
    <t>Poistenie vozidiel</t>
  </si>
  <si>
    <t xml:space="preserve">Servis, údržba </t>
  </si>
  <si>
    <t>Karty, známky a popl.</t>
  </si>
  <si>
    <t>Súťaže, občerstvenie</t>
  </si>
  <si>
    <t>Cestná doprava</t>
  </si>
  <si>
    <t>Materiál</t>
  </si>
  <si>
    <t>Údržba</t>
  </si>
  <si>
    <t>Nakladanie s odpadmi</t>
  </si>
  <si>
    <t>Odvoz TKO</t>
  </si>
  <si>
    <t>Rozvoj bývania</t>
  </si>
  <si>
    <t>Elektrická energia</t>
  </si>
  <si>
    <t>Palivo ako zdroj energie</t>
  </si>
  <si>
    <t>Údržba pracov. strojov</t>
  </si>
  <si>
    <t>Revízie</t>
  </si>
  <si>
    <t>Poistné BD</t>
  </si>
  <si>
    <t>Dohoda o vyk. Práca</t>
  </si>
  <si>
    <t>Rozvoj obcí</t>
  </si>
  <si>
    <t>Ochranné pracovné pomôcky</t>
  </si>
  <si>
    <t>Prídel do SF</t>
  </si>
  <si>
    <t>Materiál VPP</t>
  </si>
  <si>
    <t>Náhrady príjmu</t>
  </si>
  <si>
    <t>Verejné osvetlenie</t>
  </si>
  <si>
    <t>Štúdie, ex. posudky</t>
  </si>
  <si>
    <t>Rekreačné a športové služby</t>
  </si>
  <si>
    <t>Príspevok TJ</t>
  </si>
  <si>
    <t>Knižnice</t>
  </si>
  <si>
    <t>Knihy</t>
  </si>
  <si>
    <t>Ostatné kultúrne služby</t>
  </si>
  <si>
    <t>Športové a kultúrne podujatia</t>
  </si>
  <si>
    <t>Fotoslužby</t>
  </si>
  <si>
    <t>Poplatky ochran. Známky</t>
  </si>
  <si>
    <t>Nábož. a iné spoločenské služby</t>
  </si>
  <si>
    <t>Na členské príspevky</t>
  </si>
  <si>
    <t xml:space="preserve">09.1.1.1 </t>
  </si>
  <si>
    <t>Predškolská výchova</t>
  </si>
  <si>
    <t>Mzdy, platy, sl. príjmy a ost.os.</t>
  </si>
  <si>
    <t>Poistné a prísp. do poisť.</t>
  </si>
  <si>
    <t>Na nem.poist.</t>
  </si>
  <si>
    <t>Na starobné pois.</t>
  </si>
  <si>
    <t>Na úrazové poist.</t>
  </si>
  <si>
    <t>Na inval.poist.</t>
  </si>
  <si>
    <t>Na poist. v nezamestnanosti</t>
  </si>
  <si>
    <t>Do rezev.fondu</t>
  </si>
  <si>
    <t>Cestovné</t>
  </si>
  <si>
    <t xml:space="preserve">Vodné stočné </t>
  </si>
  <si>
    <t>Pošt.a telek.služby</t>
  </si>
  <si>
    <t xml:space="preserve">Učeb. pom., knihy, </t>
  </si>
  <si>
    <t>Softvér</t>
  </si>
  <si>
    <t>Údržba výpočtovej tech.</t>
  </si>
  <si>
    <t>Školenia</t>
  </si>
  <si>
    <t>MDD</t>
  </si>
  <si>
    <t>Všeobecné služby - čistenie kobercov</t>
  </si>
  <si>
    <t>Poplatky a odvody TKO obec</t>
  </si>
  <si>
    <t>Základná škola- MDD</t>
  </si>
  <si>
    <t>Sociálna výpomoc</t>
  </si>
  <si>
    <t>Dohody o vyk. práce</t>
  </si>
  <si>
    <t>Prevod finanč. prostriedkov ZŠ</t>
  </si>
  <si>
    <t>Prevod finanč. prostriedkov ŠJ</t>
  </si>
  <si>
    <t>Prevod finanč. prostriedkov ŠK</t>
  </si>
  <si>
    <t>Bežné výdavky spolu</t>
  </si>
  <si>
    <t>Kapitálové výdavky</t>
  </si>
  <si>
    <t>Projektová dokum.</t>
  </si>
  <si>
    <t>Transakcie verej. dlhu</t>
  </si>
  <si>
    <t>Z bank. úverov dlhodobých</t>
  </si>
  <si>
    <t xml:space="preserve">Výdavky spolu </t>
  </si>
  <si>
    <t>Príjmová časť rozpočtu v €</t>
  </si>
  <si>
    <t xml:space="preserve">Položky </t>
  </si>
  <si>
    <t>Bežné príjmy</t>
  </si>
  <si>
    <t>Dane z príjmov  fyzickej osoby</t>
  </si>
  <si>
    <t>Výnos dane</t>
  </si>
  <si>
    <t>Daň z nehnuteľnosti</t>
  </si>
  <si>
    <t>Daň z pozemkov</t>
  </si>
  <si>
    <t>Daň zo stavieb</t>
  </si>
  <si>
    <t>Daň z bytov</t>
  </si>
  <si>
    <t>Dane za špecifické služby</t>
  </si>
  <si>
    <t>Daň za psa</t>
  </si>
  <si>
    <t>Za TKO</t>
  </si>
  <si>
    <t>Príjmy z vlastníctva</t>
  </si>
  <si>
    <t>Z prenajatých pozemkov</t>
  </si>
  <si>
    <t>Z prenajatých budov, priest. a obj.</t>
  </si>
  <si>
    <t>Administratívne poplatky</t>
  </si>
  <si>
    <t xml:space="preserve">Pokuty, penále </t>
  </si>
  <si>
    <t>Poplatky a platby z nepriem. a náhodného predaja služieb</t>
  </si>
  <si>
    <t xml:space="preserve">Za predaj výrobkov tovarov a služieb(opatr. služba, cintorínske poplatky </t>
  </si>
  <si>
    <t>Poplatky za MŠ</t>
  </si>
  <si>
    <t>Za stravné</t>
  </si>
  <si>
    <t>Úroky z tuzemských vkladov</t>
  </si>
  <si>
    <t>Z vkladov</t>
  </si>
  <si>
    <t>Vrátené prostriedky od iných subjektov VS</t>
  </si>
  <si>
    <t>Ostatné príjmy</t>
  </si>
  <si>
    <t>Z dobropisov</t>
  </si>
  <si>
    <t>Príjmy z náhrad pois.pl.</t>
  </si>
  <si>
    <t>Iné príjmy</t>
  </si>
  <si>
    <t>Transfery v rámci VS</t>
  </si>
  <si>
    <t>Zo ŠR – ZŠ</t>
  </si>
  <si>
    <t>Príspevok pre žiakov SZP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</si>
  <si>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MŠ predškolákov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</si>
  <si>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stavebný úrad</t>
    </r>
  </si>
  <si>
    <t>a účelov.komunik.</t>
  </si>
  <si>
    <t>hlásenie pobytu a register obyv.</t>
  </si>
  <si>
    <t>životné prostredie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</si>
  <si>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dotácia hm.núd. </t>
    </r>
  </si>
  <si>
    <t>ÚP</t>
  </si>
  <si>
    <t>CO odmeny skladníkom</t>
  </si>
  <si>
    <t>dotácia DHZ Podvysoká</t>
  </si>
  <si>
    <r>
      <t>Bežné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príjmy celkom</t>
    </r>
  </si>
  <si>
    <t>Kapitálové príjmy</t>
  </si>
  <si>
    <t>Príjmy z kapitálových aktív</t>
  </si>
  <si>
    <t xml:space="preserve">Príjem z predaja pozemkov                   </t>
  </si>
  <si>
    <t>Príjmy spolu</t>
  </si>
  <si>
    <t>Prevod finan.prostriedkov krúžky</t>
  </si>
  <si>
    <t xml:space="preserve">Voľby </t>
  </si>
  <si>
    <t xml:space="preserve">513002        Bankové úvery dlhodobé </t>
  </si>
  <si>
    <t>poistné</t>
  </si>
  <si>
    <t>Náhrady - lek prehliadky</t>
  </si>
  <si>
    <t>Vysielacie služby</t>
  </si>
  <si>
    <t>Rekonštrukcia ver.rozhlasu</t>
  </si>
  <si>
    <t>Výkup pozemkov</t>
  </si>
  <si>
    <t>Ostatné pop.(hracie aut.)</t>
  </si>
  <si>
    <t>Vrátenie príjmov z min. rokov</t>
  </si>
  <si>
    <t>Dohody o vyk. Práce</t>
  </si>
  <si>
    <t xml:space="preserve">Energie </t>
  </si>
  <si>
    <t>Pasport hrobových miest</t>
  </si>
  <si>
    <t>Výpočtová technika</t>
  </si>
  <si>
    <t xml:space="preserve">Údržba budov </t>
  </si>
  <si>
    <t>Rek. a výs. infraštruktúry  II. etapa</t>
  </si>
  <si>
    <t>Rek. a výs.infraštruktúry  I.etapa</t>
  </si>
  <si>
    <t xml:space="preserve">Vzdelávacie poukazy </t>
  </si>
  <si>
    <t>Spracovala: Pureková</t>
  </si>
  <si>
    <t>Zvesené:</t>
  </si>
  <si>
    <t>Rozpočet 2018</t>
  </si>
  <si>
    <t>Potraviny</t>
  </si>
  <si>
    <t>Udržba softvéru</t>
  </si>
  <si>
    <t>Nemocenské dávky</t>
  </si>
  <si>
    <t>Transfer cirkvam</t>
  </si>
  <si>
    <t>Údržba prev. Strojov</t>
  </si>
  <si>
    <t>Poistné SP starobné</t>
  </si>
  <si>
    <t>Poistné SP úrazové</t>
  </si>
  <si>
    <t>Poistné RF rezervný fond</t>
  </si>
  <si>
    <t>08.2.0.</t>
  </si>
  <si>
    <t>08.1.0.</t>
  </si>
  <si>
    <t>6.2.0.</t>
  </si>
  <si>
    <t>05.1.0.</t>
  </si>
  <si>
    <t>06.1.0.</t>
  </si>
  <si>
    <t>8.4.0.</t>
  </si>
  <si>
    <t>10.7.0.</t>
  </si>
  <si>
    <t>Rekonštrukia MŠ</t>
  </si>
  <si>
    <t>Nákup prevádzkových strojov, prístrojov a zar.-kompostéry</t>
  </si>
  <si>
    <t>Poistné so ostat. ZP</t>
  </si>
  <si>
    <t>Poistné do ostatných ZP</t>
  </si>
  <si>
    <t>Poistné do ostat. ZP</t>
  </si>
  <si>
    <t>Pracovné stroje, náradie</t>
  </si>
  <si>
    <t>Poistné invalidné</t>
  </si>
  <si>
    <t>10.2.0.</t>
  </si>
  <si>
    <t>Staroba</t>
  </si>
  <si>
    <t>1.7.0.</t>
  </si>
  <si>
    <t>03.2.0.</t>
  </si>
  <si>
    <t>06.4.0.</t>
  </si>
  <si>
    <t>08.3.0.</t>
  </si>
  <si>
    <t>04.5.0.</t>
  </si>
  <si>
    <t>09.1.1.1.</t>
  </si>
  <si>
    <t>Príjmy z odvodov hazardných hier</t>
  </si>
  <si>
    <t xml:space="preserve">  Prídel do SF</t>
  </si>
  <si>
    <t>Údržba cestných panelov</t>
  </si>
  <si>
    <t xml:space="preserve">PHM </t>
  </si>
  <si>
    <t>Milan Matlák, starosta obce</t>
  </si>
  <si>
    <t>0.4.5.1.</t>
  </si>
  <si>
    <t>0.3.2.0.</t>
  </si>
  <si>
    <t xml:space="preserve">Tuz. kapit. Tr. zo ŠR ver. osv. </t>
  </si>
  <si>
    <t>Tuz. a kap. granty a transfery</t>
  </si>
  <si>
    <t>Prevod finančných prostr.</t>
  </si>
  <si>
    <t>Prevod prostr .z peň. fondov</t>
  </si>
  <si>
    <t>Prijaté úvery, pôž. a náv. fin. výp.</t>
  </si>
  <si>
    <t>Skutočnosť 2015</t>
  </si>
  <si>
    <t>Rozpočet 2019</t>
  </si>
  <si>
    <t>Transfer jednotlivcovi</t>
  </si>
  <si>
    <t>Eliptický trenažér</t>
  </si>
  <si>
    <t>Pop. a platby za znečisťovanie ovzdušia</t>
  </si>
  <si>
    <t>Vratky - zo zdrav.poisť. (VPP)</t>
  </si>
  <si>
    <t>Učebnice+prvouka</t>
  </si>
  <si>
    <t>Dotácia lyžiarsky výcvik</t>
  </si>
  <si>
    <t>Dotácia škola v prírode</t>
  </si>
  <si>
    <t>Náhrady</t>
  </si>
  <si>
    <t>Štúdie, ex. Posudky</t>
  </si>
  <si>
    <t>Voľby</t>
  </si>
  <si>
    <t>Poštové služby</t>
  </si>
  <si>
    <t>Potraviny voda</t>
  </si>
  <si>
    <t>Špeciálne služby projekt TKO</t>
  </si>
  <si>
    <t>Poistenie</t>
  </si>
  <si>
    <t>Rek. a výs. infraštruktúry  III. etapa</t>
  </si>
  <si>
    <t>konkurzy a súťaže</t>
  </si>
  <si>
    <t>Transfery na nem. dávky</t>
  </si>
  <si>
    <t>Transfery Hálkové dni</t>
  </si>
  <si>
    <t>Rutinná štand. údržba</t>
  </si>
  <si>
    <t>Nájom vysielačky</t>
  </si>
  <si>
    <t>propagácia reklama, inzercia</t>
  </si>
  <si>
    <t>Všeob. mat. odpadové nádoby</t>
  </si>
  <si>
    <t>Údržba softvéru</t>
  </si>
  <si>
    <t xml:space="preserve">Územný plán obce </t>
  </si>
  <si>
    <t>Očakávaná skutočnosť 2017</t>
  </si>
  <si>
    <t>Schválený rozpočet 2017</t>
  </si>
  <si>
    <t>Rozpočet 2020</t>
  </si>
  <si>
    <t>Skutočnosť 2016</t>
  </si>
  <si>
    <t>Rekonštrukcia požiarnej zbrojnice</t>
  </si>
  <si>
    <t>Kamerový systém</t>
  </si>
  <si>
    <t>register adries</t>
  </si>
  <si>
    <t>Refundácia mzdy 6 %</t>
  </si>
  <si>
    <t>Doplat. Verej. Osvetl.</t>
  </si>
  <si>
    <t>Dotácia oprava zbrojnice</t>
  </si>
  <si>
    <t>Výstavba detského ihriska</t>
  </si>
  <si>
    <t>Dotácia VUC Podvysocké leto</t>
  </si>
  <si>
    <t>Výstavba urnový háj</t>
  </si>
  <si>
    <t>Výstavba pódia ihrisko TJ</t>
  </si>
  <si>
    <t>PD požiarna zbrojnica</t>
  </si>
  <si>
    <t>08.4.0.</t>
  </si>
  <si>
    <t>09.1.1.2.</t>
  </si>
  <si>
    <t xml:space="preserve">Konvektomat ŠJ pri ZŠ </t>
  </si>
  <si>
    <t>Základná škola</t>
  </si>
  <si>
    <t>Výstavba cyklochodníka</t>
  </si>
  <si>
    <t>Školenie</t>
  </si>
  <si>
    <t>Prevod fin. prostr. asist.učiteľa</t>
  </si>
  <si>
    <t>Dane RTVS poplatky</t>
  </si>
  <si>
    <t>8.3.0.</t>
  </si>
  <si>
    <t>Všeob. materiál - ver. Rozhlas</t>
  </si>
  <si>
    <t xml:space="preserve">Všeobecný materiál </t>
  </si>
  <si>
    <t>Dotácie - záhradkári, Hálkové dni</t>
  </si>
  <si>
    <t>Výstavba multif. ihriska</t>
  </si>
  <si>
    <t>Výstavba chod. pre chodcov</t>
  </si>
  <si>
    <t>Granty  - Pod.leto, ovocie MŠ, Jednota ihrisko</t>
  </si>
  <si>
    <t>Vyvesené: 6. 11. 2017</t>
  </si>
  <si>
    <t>Rozpočet  obce Podvysoká  na roky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</si>
</sst>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Georgia"/>
      <family val="1"/>
      <charset val="238"/>
    </font>
    <font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wrapText="1"/>
    </xf>
    <xf numFmtId="2" fontId="3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 inden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wrapText="1"/>
    </xf>
    <xf numFmtId="14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2" fillId="3" borderId="2" xfId="0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2" fontId="2" fillId="5" borderId="2" xfId="0" applyNumberFormat="1" applyFont="1" applyFill="1" applyBorder="1" applyAlignment="1">
      <alignment vertical="top" wrapText="1"/>
    </xf>
    <xf numFmtId="2" fontId="3" fillId="5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3" fontId="2" fillId="2" borderId="4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6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right" wrapText="1"/>
    </xf>
    <xf numFmtId="0" fontId="2" fillId="6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right" wrapText="1"/>
    </xf>
    <xf numFmtId="0" fontId="2" fillId="5" borderId="15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right"/>
    </xf>
    <xf numFmtId="17" fontId="7" fillId="5" borderId="2" xfId="0" applyNumberFormat="1" applyFont="1" applyFill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vertical="top" wrapText="1"/>
    </xf>
    <xf numFmtId="0" fontId="3" fillId="5" borderId="3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2" xfId="0" applyFont="1" applyBorder="1"/>
    <xf numFmtId="0" fontId="3" fillId="5" borderId="3" xfId="0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vertical="top" wrapText="1"/>
    </xf>
    <xf numFmtId="0" fontId="15" fillId="6" borderId="2" xfId="0" applyFont="1" applyFill="1" applyBorder="1" applyAlignment="1">
      <alignment wrapText="1"/>
    </xf>
    <xf numFmtId="0" fontId="15" fillId="6" borderId="2" xfId="0" applyFont="1" applyFill="1" applyBorder="1" applyAlignment="1">
      <alignment horizontal="right" vertical="top" wrapText="1"/>
    </xf>
    <xf numFmtId="0" fontId="15" fillId="6" borderId="2" xfId="0" applyFont="1" applyFill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wrapText="1"/>
    </xf>
    <xf numFmtId="14" fontId="2" fillId="3" borderId="2" xfId="0" applyNumberFormat="1" applyFont="1" applyFill="1" applyBorder="1" applyAlignment="1">
      <alignment wrapText="1"/>
    </xf>
    <xf numFmtId="3" fontId="2" fillId="3" borderId="2" xfId="0" applyNumberFormat="1" applyFont="1" applyFill="1" applyBorder="1" applyAlignment="1">
      <alignment vertical="top" wrapText="1"/>
    </xf>
    <xf numFmtId="3" fontId="3" fillId="5" borderId="2" xfId="0" applyNumberFormat="1" applyFont="1" applyFill="1" applyBorder="1" applyAlignment="1">
      <alignment wrapText="1"/>
    </xf>
    <xf numFmtId="3" fontId="2" fillId="5" borderId="2" xfId="0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tabSelected="1" topLeftCell="A68" zoomScale="130" zoomScaleNormal="130" workbookViewId="0">
      <selection activeCell="H160" sqref="H160"/>
    </sheetView>
  </sheetViews>
  <sheetFormatPr defaultRowHeight="15" customHeight="1" x14ac:dyDescent="0.25"/>
  <cols>
    <col min="1" max="1" width="9.85546875" style="2" customWidth="1"/>
    <col min="2" max="2" width="30.5703125" style="2" customWidth="1"/>
    <col min="3" max="3" width="12.140625" style="2" customWidth="1"/>
    <col min="4" max="4" width="13.140625" style="2" customWidth="1"/>
    <col min="5" max="5" width="12.5703125" style="2" customWidth="1"/>
    <col min="6" max="6" width="13.28515625" style="2" customWidth="1"/>
    <col min="7" max="7" width="11.5703125" style="2" customWidth="1"/>
    <col min="8" max="8" width="13.42578125" style="2" customWidth="1"/>
    <col min="9" max="9" width="11" style="2" customWidth="1"/>
    <col min="10" max="16384" width="9.140625" style="2"/>
  </cols>
  <sheetData>
    <row r="1" spans="1:9" ht="15" customHeight="1" x14ac:dyDescent="0.25">
      <c r="A1" s="109" t="s">
        <v>290</v>
      </c>
      <c r="B1" s="110"/>
      <c r="C1" s="111"/>
      <c r="D1" s="101"/>
      <c r="E1" s="7"/>
      <c r="F1" s="1"/>
      <c r="G1" s="1"/>
      <c r="H1" s="1"/>
      <c r="I1" s="1"/>
    </row>
    <row r="2" spans="1:9" ht="15" customHeight="1" x14ac:dyDescent="0.25">
      <c r="A2" s="112"/>
      <c r="B2" s="113"/>
      <c r="C2" s="114"/>
      <c r="D2" s="101"/>
      <c r="E2" s="8"/>
      <c r="F2" s="4"/>
      <c r="G2" s="6"/>
      <c r="H2" s="6"/>
      <c r="I2" s="6"/>
    </row>
    <row r="3" spans="1:9" ht="36.75" customHeight="1" thickBot="1" x14ac:dyDescent="0.35">
      <c r="A3" s="115" t="s">
        <v>125</v>
      </c>
      <c r="B3" s="116"/>
      <c r="C3" s="5"/>
      <c r="D3" s="5"/>
      <c r="E3" s="5"/>
      <c r="F3" s="5"/>
      <c r="G3" s="6"/>
      <c r="H3" s="6"/>
      <c r="I3" s="6"/>
    </row>
    <row r="4" spans="1:9" ht="46.5" customHeight="1" x14ac:dyDescent="0.25">
      <c r="A4" s="24" t="s">
        <v>126</v>
      </c>
      <c r="B4" s="24" t="s">
        <v>127</v>
      </c>
      <c r="C4" s="9" t="s">
        <v>233</v>
      </c>
      <c r="D4" s="9" t="s">
        <v>262</v>
      </c>
      <c r="E4" s="9" t="s">
        <v>260</v>
      </c>
      <c r="F4" s="9" t="s">
        <v>259</v>
      </c>
      <c r="G4" s="9" t="s">
        <v>190</v>
      </c>
      <c r="H4" s="9" t="s">
        <v>234</v>
      </c>
      <c r="I4" s="9" t="s">
        <v>261</v>
      </c>
    </row>
    <row r="5" spans="1:9" ht="24" customHeight="1" x14ac:dyDescent="0.25">
      <c r="A5" s="18">
        <v>111</v>
      </c>
      <c r="B5" s="18" t="s">
        <v>128</v>
      </c>
      <c r="C5" s="47">
        <v>408404</v>
      </c>
      <c r="D5" s="47">
        <v>452821</v>
      </c>
      <c r="E5" s="47">
        <v>447569</v>
      </c>
      <c r="F5" s="47">
        <v>468511</v>
      </c>
      <c r="G5" s="47">
        <v>491937</v>
      </c>
      <c r="H5" s="47">
        <v>501775</v>
      </c>
      <c r="I5" s="47">
        <f>I6</f>
        <v>511811</v>
      </c>
    </row>
    <row r="6" spans="1:9" ht="15" customHeight="1" x14ac:dyDescent="0.25">
      <c r="A6" s="10">
        <v>111003</v>
      </c>
      <c r="B6" s="10" t="s">
        <v>129</v>
      </c>
      <c r="C6" s="27">
        <v>408404</v>
      </c>
      <c r="D6" s="27">
        <v>452821</v>
      </c>
      <c r="E6" s="27">
        <v>447569</v>
      </c>
      <c r="F6" s="27">
        <v>468511</v>
      </c>
      <c r="G6" s="27">
        <v>491937</v>
      </c>
      <c r="H6" s="27">
        <v>501775</v>
      </c>
      <c r="I6" s="96">
        <v>511811</v>
      </c>
    </row>
    <row r="7" spans="1:9" ht="16.5" customHeight="1" x14ac:dyDescent="0.25">
      <c r="A7" s="18">
        <v>121</v>
      </c>
      <c r="B7" s="18" t="s">
        <v>130</v>
      </c>
      <c r="C7" s="47">
        <f>SUM(C8:C10)</f>
        <v>22090</v>
      </c>
      <c r="D7" s="47">
        <f t="shared" ref="D7:E7" si="0">SUM(D8:D10)</f>
        <v>31226</v>
      </c>
      <c r="E7" s="47">
        <f t="shared" si="0"/>
        <v>16626</v>
      </c>
      <c r="F7" s="47">
        <f t="shared" ref="F7:H7" si="1">SUM(F8:F10)</f>
        <v>16826</v>
      </c>
      <c r="G7" s="47">
        <f t="shared" si="1"/>
        <v>16626</v>
      </c>
      <c r="H7" s="47">
        <f t="shared" si="1"/>
        <v>16626</v>
      </c>
      <c r="I7" s="47">
        <f t="shared" ref="I7" si="2">SUM(I8:I10)</f>
        <v>16626</v>
      </c>
    </row>
    <row r="8" spans="1:9" ht="15" customHeight="1" x14ac:dyDescent="0.25">
      <c r="A8" s="10">
        <v>121001</v>
      </c>
      <c r="B8" s="10" t="s">
        <v>131</v>
      </c>
      <c r="C8" s="27">
        <v>4919</v>
      </c>
      <c r="D8" s="27">
        <v>4200</v>
      </c>
      <c r="E8" s="27">
        <v>4000</v>
      </c>
      <c r="F8" s="27">
        <v>4200</v>
      </c>
      <c r="G8" s="27">
        <v>4000</v>
      </c>
      <c r="H8" s="27">
        <v>4000</v>
      </c>
      <c r="I8" s="27">
        <v>4000</v>
      </c>
    </row>
    <row r="9" spans="1:9" ht="15" customHeight="1" x14ac:dyDescent="0.25">
      <c r="A9" s="10">
        <v>121002</v>
      </c>
      <c r="B9" s="10" t="s">
        <v>132</v>
      </c>
      <c r="C9" s="27">
        <v>17152</v>
      </c>
      <c r="D9" s="27">
        <v>27000</v>
      </c>
      <c r="E9" s="27">
        <v>12600</v>
      </c>
      <c r="F9" s="27">
        <v>12600</v>
      </c>
      <c r="G9" s="27">
        <v>12600</v>
      </c>
      <c r="H9" s="27">
        <v>12600</v>
      </c>
      <c r="I9" s="27">
        <v>12600</v>
      </c>
    </row>
    <row r="10" spans="1:9" ht="15" customHeight="1" x14ac:dyDescent="0.25">
      <c r="A10" s="10">
        <v>121003</v>
      </c>
      <c r="B10" s="10" t="s">
        <v>133</v>
      </c>
      <c r="C10" s="27">
        <v>19</v>
      </c>
      <c r="D10" s="27">
        <v>26</v>
      </c>
      <c r="E10" s="27">
        <v>26</v>
      </c>
      <c r="F10" s="27">
        <v>26</v>
      </c>
      <c r="G10" s="27">
        <v>26</v>
      </c>
      <c r="H10" s="88">
        <v>26</v>
      </c>
      <c r="I10" s="27">
        <v>26</v>
      </c>
    </row>
    <row r="11" spans="1:9" ht="15" customHeight="1" x14ac:dyDescent="0.25">
      <c r="A11" s="18">
        <v>133</v>
      </c>
      <c r="B11" s="18" t="s">
        <v>134</v>
      </c>
      <c r="C11" s="58">
        <f t="shared" ref="C11" si="3">SUM(C12:C13)</f>
        <v>14064</v>
      </c>
      <c r="D11" s="47">
        <f t="shared" ref="D11:E11" si="4">SUM(D12:D13)</f>
        <v>13877</v>
      </c>
      <c r="E11" s="47">
        <f t="shared" si="4"/>
        <v>14500</v>
      </c>
      <c r="F11" s="47">
        <f t="shared" ref="F11:I11" si="5">SUM(F12:F13)</f>
        <v>14400</v>
      </c>
      <c r="G11" s="47">
        <f t="shared" si="5"/>
        <v>14400</v>
      </c>
      <c r="H11" s="47">
        <f t="shared" si="5"/>
        <v>14400</v>
      </c>
      <c r="I11" s="47">
        <f t="shared" si="5"/>
        <v>1800</v>
      </c>
    </row>
    <row r="12" spans="1:9" ht="15" customHeight="1" x14ac:dyDescent="0.25">
      <c r="A12" s="10">
        <v>133001</v>
      </c>
      <c r="B12" s="10" t="s">
        <v>135</v>
      </c>
      <c r="C12" s="27">
        <v>488</v>
      </c>
      <c r="D12" s="27">
        <v>452</v>
      </c>
      <c r="E12" s="27">
        <v>500</v>
      </c>
      <c r="F12" s="27">
        <v>400</v>
      </c>
      <c r="G12" s="27">
        <v>400</v>
      </c>
      <c r="H12" s="27">
        <v>400</v>
      </c>
      <c r="I12" s="27">
        <v>400</v>
      </c>
    </row>
    <row r="13" spans="1:9" ht="15" customHeight="1" x14ac:dyDescent="0.25">
      <c r="A13" s="10">
        <v>133013</v>
      </c>
      <c r="B13" s="10" t="s">
        <v>136</v>
      </c>
      <c r="C13" s="27">
        <v>13576</v>
      </c>
      <c r="D13" s="27">
        <v>13425</v>
      </c>
      <c r="E13" s="27">
        <v>14000</v>
      </c>
      <c r="F13" s="27">
        <v>14000</v>
      </c>
      <c r="G13" s="27">
        <v>14000</v>
      </c>
      <c r="H13" s="27">
        <v>14000</v>
      </c>
      <c r="I13" s="27">
        <v>1400</v>
      </c>
    </row>
    <row r="14" spans="1:9" ht="15" customHeight="1" x14ac:dyDescent="0.25">
      <c r="A14" s="18">
        <v>212</v>
      </c>
      <c r="B14" s="18" t="s">
        <v>137</v>
      </c>
      <c r="C14" s="58">
        <f t="shared" ref="C14" si="6">SUM(C15:C16)</f>
        <v>24544</v>
      </c>
      <c r="D14" s="45">
        <f t="shared" ref="D14:E14" si="7">SUM(D15:D16)</f>
        <v>22230</v>
      </c>
      <c r="E14" s="45">
        <f t="shared" si="7"/>
        <v>18298</v>
      </c>
      <c r="F14" s="45">
        <f t="shared" ref="F14:H14" si="8">SUM(F15:F16)</f>
        <v>21198</v>
      </c>
      <c r="G14" s="45">
        <f t="shared" si="8"/>
        <v>19298</v>
      </c>
      <c r="H14" s="45">
        <f t="shared" si="8"/>
        <v>19298</v>
      </c>
      <c r="I14" s="45">
        <f t="shared" ref="I14" si="9">SUM(I15:I16)</f>
        <v>19298</v>
      </c>
    </row>
    <row r="15" spans="1:9" ht="15" customHeight="1" x14ac:dyDescent="0.25">
      <c r="A15" s="10">
        <v>212002</v>
      </c>
      <c r="B15" s="10" t="s">
        <v>138</v>
      </c>
      <c r="C15" s="28">
        <v>30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ht="15" customHeight="1" x14ac:dyDescent="0.25">
      <c r="A16" s="10">
        <v>212003</v>
      </c>
      <c r="B16" s="10" t="s">
        <v>139</v>
      </c>
      <c r="C16" s="28">
        <v>24514</v>
      </c>
      <c r="D16" s="28">
        <v>22230</v>
      </c>
      <c r="E16" s="28">
        <v>18298</v>
      </c>
      <c r="F16" s="28">
        <v>21198</v>
      </c>
      <c r="G16" s="28">
        <v>19298</v>
      </c>
      <c r="H16" s="28">
        <v>19298</v>
      </c>
      <c r="I16" s="28">
        <v>19298</v>
      </c>
    </row>
    <row r="17" spans="1:9" ht="15" customHeight="1" x14ac:dyDescent="0.25">
      <c r="A17" s="18">
        <v>221</v>
      </c>
      <c r="B17" s="18" t="s">
        <v>140</v>
      </c>
      <c r="C17" s="58">
        <f t="shared" ref="C17:H17" si="10">SUM(C18:C19)</f>
        <v>3655</v>
      </c>
      <c r="D17" s="58">
        <f t="shared" ref="D17:E17" si="11">SUM(D18:D19)</f>
        <v>2825</v>
      </c>
      <c r="E17" s="58">
        <f t="shared" si="11"/>
        <v>3450</v>
      </c>
      <c r="F17" s="58">
        <f t="shared" si="10"/>
        <v>2520</v>
      </c>
      <c r="G17" s="58">
        <f t="shared" si="10"/>
        <v>2500</v>
      </c>
      <c r="H17" s="58">
        <f t="shared" si="10"/>
        <v>2500</v>
      </c>
      <c r="I17" s="58">
        <f t="shared" ref="I17" si="12">SUM(I18:I19)</f>
        <v>2500</v>
      </c>
    </row>
    <row r="18" spans="1:9" ht="15" customHeight="1" x14ac:dyDescent="0.25">
      <c r="A18" s="10">
        <v>221004</v>
      </c>
      <c r="B18" s="26" t="s">
        <v>178</v>
      </c>
      <c r="C18" s="28">
        <v>3525</v>
      </c>
      <c r="D18" s="28">
        <v>2825</v>
      </c>
      <c r="E18" s="28">
        <v>3450</v>
      </c>
      <c r="F18" s="28">
        <v>2500</v>
      </c>
      <c r="G18" s="28">
        <v>2500</v>
      </c>
      <c r="H18" s="28">
        <v>2500</v>
      </c>
      <c r="I18" s="28">
        <v>2500</v>
      </c>
    </row>
    <row r="19" spans="1:9" ht="15" customHeight="1" x14ac:dyDescent="0.25">
      <c r="A19" s="11">
        <v>222003</v>
      </c>
      <c r="B19" s="11" t="s">
        <v>141</v>
      </c>
      <c r="C19" s="27">
        <v>130</v>
      </c>
      <c r="D19" s="27">
        <v>0</v>
      </c>
      <c r="E19" s="27">
        <v>0</v>
      </c>
      <c r="F19" s="27">
        <v>20</v>
      </c>
      <c r="G19" s="27">
        <v>0</v>
      </c>
      <c r="H19" s="27">
        <v>0</v>
      </c>
      <c r="I19" s="27">
        <v>0</v>
      </c>
    </row>
    <row r="20" spans="1:9" ht="15" customHeight="1" x14ac:dyDescent="0.25">
      <c r="A20" s="19">
        <v>223</v>
      </c>
      <c r="B20" s="19" t="s">
        <v>142</v>
      </c>
      <c r="C20" s="47">
        <f t="shared" ref="C20" si="13">SUM(C21:C24)</f>
        <v>14621</v>
      </c>
      <c r="D20" s="47">
        <f t="shared" ref="D20:E20" si="14">SUM(D21:D24)</f>
        <v>8585</v>
      </c>
      <c r="E20" s="47">
        <f t="shared" si="14"/>
        <v>7843</v>
      </c>
      <c r="F20" s="47">
        <f t="shared" ref="F20:H20" si="15">SUM(F21:F24)</f>
        <v>8033.19</v>
      </c>
      <c r="G20" s="47">
        <f t="shared" si="15"/>
        <v>8033.19</v>
      </c>
      <c r="H20" s="47">
        <f t="shared" si="15"/>
        <v>8033.19</v>
      </c>
      <c r="I20" s="47">
        <f t="shared" ref="I20" si="16">SUM(I21:I24)</f>
        <v>8033.19</v>
      </c>
    </row>
    <row r="21" spans="1:9" ht="15" customHeight="1" x14ac:dyDescent="0.25">
      <c r="A21" s="14">
        <v>223001</v>
      </c>
      <c r="B21" s="14" t="s">
        <v>143</v>
      </c>
      <c r="C21" s="27">
        <v>6798</v>
      </c>
      <c r="D21" s="27">
        <v>2943</v>
      </c>
      <c r="E21" s="27">
        <v>3500</v>
      </c>
      <c r="F21" s="27">
        <v>3500</v>
      </c>
      <c r="G21" s="27">
        <v>3500</v>
      </c>
      <c r="H21" s="27">
        <v>3500</v>
      </c>
      <c r="I21" s="27">
        <v>3500</v>
      </c>
    </row>
    <row r="22" spans="1:9" ht="15" customHeight="1" x14ac:dyDescent="0.25">
      <c r="A22" s="10">
        <v>223002</v>
      </c>
      <c r="B22" s="10" t="s">
        <v>144</v>
      </c>
      <c r="C22" s="29">
        <v>4110</v>
      </c>
      <c r="D22" s="29">
        <v>3855</v>
      </c>
      <c r="E22" s="29">
        <v>3500</v>
      </c>
      <c r="F22" s="29">
        <v>3500</v>
      </c>
      <c r="G22" s="29">
        <v>3500</v>
      </c>
      <c r="H22" s="29">
        <v>3500</v>
      </c>
      <c r="I22" s="29">
        <v>3500</v>
      </c>
    </row>
    <row r="23" spans="1:9" ht="15" customHeight="1" x14ac:dyDescent="0.25">
      <c r="A23" s="10">
        <v>223003</v>
      </c>
      <c r="B23" s="10" t="s">
        <v>145</v>
      </c>
      <c r="C23" s="28">
        <v>3713</v>
      </c>
      <c r="D23" s="28">
        <v>1664</v>
      </c>
      <c r="E23" s="28">
        <v>720</v>
      </c>
      <c r="F23" s="28">
        <v>1000</v>
      </c>
      <c r="G23" s="28">
        <v>1000</v>
      </c>
      <c r="H23" s="28">
        <v>1000</v>
      </c>
      <c r="I23" s="28">
        <v>1000</v>
      </c>
    </row>
    <row r="24" spans="1:9" ht="15" customHeight="1" x14ac:dyDescent="0.25">
      <c r="A24" s="13">
        <v>229005</v>
      </c>
      <c r="B24" s="13" t="s">
        <v>237</v>
      </c>
      <c r="C24" s="28">
        <v>0</v>
      </c>
      <c r="D24" s="28">
        <v>123</v>
      </c>
      <c r="E24" s="28">
        <v>123</v>
      </c>
      <c r="F24" s="28">
        <v>33.19</v>
      </c>
      <c r="G24" s="28">
        <v>33.19</v>
      </c>
      <c r="H24" s="28">
        <v>33.19</v>
      </c>
      <c r="I24" s="28">
        <v>33.19</v>
      </c>
    </row>
    <row r="25" spans="1:9" ht="15" customHeight="1" x14ac:dyDescent="0.25">
      <c r="A25" s="31"/>
      <c r="B25" s="31"/>
      <c r="C25" s="28"/>
      <c r="D25" s="28"/>
      <c r="E25" s="28"/>
      <c r="F25" s="28"/>
      <c r="G25" s="28"/>
      <c r="H25" s="28"/>
      <c r="I25" s="28"/>
    </row>
    <row r="26" spans="1:9" ht="15" customHeight="1" x14ac:dyDescent="0.25">
      <c r="A26" s="18">
        <v>240</v>
      </c>
      <c r="B26" s="18" t="s">
        <v>146</v>
      </c>
      <c r="C26" s="58">
        <v>32</v>
      </c>
      <c r="D26" s="45">
        <f t="shared" ref="D26:E26" si="17">SUM(D27:D28)</f>
        <v>66</v>
      </c>
      <c r="E26" s="45">
        <f t="shared" si="17"/>
        <v>55</v>
      </c>
      <c r="F26" s="45">
        <f t="shared" ref="F26:H26" si="18">SUM(F27:F28)</f>
        <v>75</v>
      </c>
      <c r="G26" s="45">
        <f t="shared" si="18"/>
        <v>75</v>
      </c>
      <c r="H26" s="45">
        <f t="shared" si="18"/>
        <v>75</v>
      </c>
      <c r="I26" s="45">
        <f t="shared" ref="I26" si="19">SUM(I27:I28)</f>
        <v>75</v>
      </c>
    </row>
    <row r="27" spans="1:9" ht="15" customHeight="1" x14ac:dyDescent="0.25">
      <c r="A27" s="10">
        <v>242</v>
      </c>
      <c r="B27" s="10" t="s">
        <v>147</v>
      </c>
      <c r="C27" s="28">
        <v>32</v>
      </c>
      <c r="D27" s="28">
        <v>66</v>
      </c>
      <c r="E27" s="28">
        <v>55</v>
      </c>
      <c r="F27" s="28">
        <v>75</v>
      </c>
      <c r="G27" s="28">
        <v>75</v>
      </c>
      <c r="H27" s="28">
        <v>75</v>
      </c>
      <c r="I27" s="28">
        <v>75</v>
      </c>
    </row>
    <row r="28" spans="1:9" ht="15" customHeight="1" x14ac:dyDescent="0.25">
      <c r="A28" s="43">
        <v>291008</v>
      </c>
      <c r="B28" s="43" t="s">
        <v>148</v>
      </c>
      <c r="C28" s="45">
        <v>147.66999999999999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</row>
    <row r="29" spans="1:9" ht="21.75" customHeight="1" x14ac:dyDescent="0.25">
      <c r="A29" s="19">
        <v>292</v>
      </c>
      <c r="B29" s="19" t="s">
        <v>149</v>
      </c>
      <c r="C29" s="45">
        <f t="shared" ref="C29:H29" si="20">SUM(C30:C34)</f>
        <v>3900.11</v>
      </c>
      <c r="D29" s="45">
        <f t="shared" ref="D29" si="21">SUM(D30:D34)</f>
        <v>3619</v>
      </c>
      <c r="E29" s="45">
        <f>E30+E31+E32+E33+E34</f>
        <v>200</v>
      </c>
      <c r="F29" s="45">
        <f t="shared" si="20"/>
        <v>1611.8899999999999</v>
      </c>
      <c r="G29" s="45">
        <f t="shared" si="20"/>
        <v>800</v>
      </c>
      <c r="H29" s="45">
        <f t="shared" si="20"/>
        <v>800</v>
      </c>
      <c r="I29" s="45">
        <f t="shared" ref="I29" si="22">SUM(I30:I34)</f>
        <v>800</v>
      </c>
    </row>
    <row r="30" spans="1:9" ht="15" customHeight="1" x14ac:dyDescent="0.25">
      <c r="A30" s="10">
        <v>292012</v>
      </c>
      <c r="B30" s="10" t="s">
        <v>150</v>
      </c>
      <c r="C30" s="28">
        <v>1721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ht="15" customHeight="1" x14ac:dyDescent="0.25">
      <c r="A31" s="10">
        <v>292006</v>
      </c>
      <c r="B31" s="10" t="s">
        <v>151</v>
      </c>
      <c r="C31" s="28">
        <v>1894.31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</row>
    <row r="32" spans="1:9" ht="15" customHeight="1" x14ac:dyDescent="0.25">
      <c r="A32" s="10">
        <v>292008</v>
      </c>
      <c r="B32" s="26" t="s">
        <v>221</v>
      </c>
      <c r="C32" s="28">
        <v>169</v>
      </c>
      <c r="D32" s="28">
        <v>234</v>
      </c>
      <c r="E32" s="28">
        <v>200</v>
      </c>
      <c r="F32" s="28">
        <v>800</v>
      </c>
      <c r="G32" s="28">
        <v>800</v>
      </c>
      <c r="H32" s="28">
        <v>800</v>
      </c>
      <c r="I32" s="28">
        <v>800</v>
      </c>
    </row>
    <row r="33" spans="1:9" ht="15" customHeight="1" x14ac:dyDescent="0.25">
      <c r="A33" s="10">
        <v>292017</v>
      </c>
      <c r="B33" s="10" t="s">
        <v>238</v>
      </c>
      <c r="C33" s="28">
        <v>0</v>
      </c>
      <c r="D33" s="28">
        <v>3358</v>
      </c>
      <c r="E33" s="28">
        <v>0</v>
      </c>
      <c r="F33" s="28">
        <v>712.89</v>
      </c>
      <c r="G33" s="28">
        <v>0</v>
      </c>
      <c r="H33" s="28">
        <v>0</v>
      </c>
      <c r="I33" s="28">
        <v>0</v>
      </c>
    </row>
    <row r="34" spans="1:9" ht="15" customHeight="1" x14ac:dyDescent="0.25">
      <c r="A34" s="10">
        <v>292027</v>
      </c>
      <c r="B34" s="10" t="s">
        <v>152</v>
      </c>
      <c r="C34" s="28">
        <v>115.8</v>
      </c>
      <c r="D34" s="28">
        <v>27</v>
      </c>
      <c r="E34" s="28">
        <v>0</v>
      </c>
      <c r="F34" s="28">
        <v>99</v>
      </c>
      <c r="G34" s="28">
        <v>0</v>
      </c>
      <c r="H34" s="28">
        <v>0</v>
      </c>
      <c r="I34" s="28">
        <v>0</v>
      </c>
    </row>
    <row r="35" spans="1:9" ht="24" customHeight="1" x14ac:dyDescent="0.25">
      <c r="A35" s="117">
        <v>312001</v>
      </c>
      <c r="B35" s="18" t="s">
        <v>153</v>
      </c>
      <c r="C35" s="45">
        <f t="shared" ref="C35:I35" si="23">SUM(C36:C54)</f>
        <v>440455.02</v>
      </c>
      <c r="D35" s="45">
        <f>D36+D37+D38+D39+D40+D41+D42+D43+D44+D45+D46+D47+D48+D49+D50+D51+D52+D54</f>
        <v>461509.25000000006</v>
      </c>
      <c r="E35" s="45">
        <v>433089.07</v>
      </c>
      <c r="F35" s="45">
        <f t="shared" si="23"/>
        <v>465889.93000000005</v>
      </c>
      <c r="G35" s="45">
        <f t="shared" si="23"/>
        <v>462743.35000000003</v>
      </c>
      <c r="H35" s="45">
        <f t="shared" si="23"/>
        <v>459693.35000000003</v>
      </c>
      <c r="I35" s="45">
        <f t="shared" si="23"/>
        <v>462743.35000000003</v>
      </c>
    </row>
    <row r="36" spans="1:9" ht="15" customHeight="1" x14ac:dyDescent="0.25">
      <c r="A36" s="118"/>
      <c r="B36" s="10" t="s">
        <v>154</v>
      </c>
      <c r="C36" s="28">
        <v>390530</v>
      </c>
      <c r="D36" s="28">
        <v>411212</v>
      </c>
      <c r="E36" s="28">
        <v>411212</v>
      </c>
      <c r="F36" s="28">
        <v>440272</v>
      </c>
      <c r="G36" s="28">
        <v>440272</v>
      </c>
      <c r="H36" s="28">
        <v>440272</v>
      </c>
      <c r="I36" s="28">
        <v>440272</v>
      </c>
    </row>
    <row r="37" spans="1:9" ht="15" customHeight="1" x14ac:dyDescent="0.25">
      <c r="A37" s="118"/>
      <c r="B37" s="26" t="s">
        <v>266</v>
      </c>
      <c r="C37" s="28"/>
      <c r="D37" s="28">
        <v>843</v>
      </c>
      <c r="E37" s="28"/>
      <c r="F37" s="28">
        <v>5364</v>
      </c>
      <c r="G37" s="28"/>
      <c r="H37" s="28"/>
      <c r="I37" s="28"/>
    </row>
    <row r="38" spans="1:9" ht="15" customHeight="1" x14ac:dyDescent="0.25">
      <c r="A38" s="118"/>
      <c r="B38" s="26" t="s">
        <v>187</v>
      </c>
      <c r="C38" s="28"/>
      <c r="D38" s="28">
        <v>5754</v>
      </c>
      <c r="E38" s="28">
        <v>5754</v>
      </c>
      <c r="F38" s="28">
        <v>6214</v>
      </c>
      <c r="G38" s="28">
        <v>6214</v>
      </c>
      <c r="H38" s="28">
        <v>6214</v>
      </c>
      <c r="I38" s="28">
        <v>6214</v>
      </c>
    </row>
    <row r="39" spans="1:9" ht="15" customHeight="1" x14ac:dyDescent="0.25">
      <c r="A39" s="118"/>
      <c r="B39" s="10" t="s">
        <v>155</v>
      </c>
      <c r="C39" s="28">
        <v>353</v>
      </c>
      <c r="D39" s="28">
        <v>145</v>
      </c>
      <c r="E39" s="28">
        <v>145</v>
      </c>
      <c r="F39" s="28">
        <v>0</v>
      </c>
      <c r="G39" s="28">
        <v>0</v>
      </c>
      <c r="H39" s="28">
        <v>0</v>
      </c>
      <c r="I39" s="28">
        <v>0</v>
      </c>
    </row>
    <row r="40" spans="1:9" ht="15" customHeight="1" x14ac:dyDescent="0.25">
      <c r="A40" s="118"/>
      <c r="B40" s="26" t="s">
        <v>240</v>
      </c>
      <c r="C40" s="28"/>
      <c r="D40" s="28">
        <v>3000</v>
      </c>
      <c r="E40" s="28">
        <v>3000</v>
      </c>
      <c r="F40" s="28">
        <v>4350</v>
      </c>
      <c r="G40" s="28">
        <v>4350</v>
      </c>
      <c r="H40" s="28">
        <v>4350</v>
      </c>
      <c r="I40" s="28">
        <v>4350</v>
      </c>
    </row>
    <row r="41" spans="1:9" ht="15" customHeight="1" x14ac:dyDescent="0.25">
      <c r="A41" s="118"/>
      <c r="B41" s="26" t="s">
        <v>241</v>
      </c>
      <c r="C41" s="28"/>
      <c r="D41" s="28">
        <v>3500</v>
      </c>
      <c r="E41" s="28">
        <v>3050</v>
      </c>
      <c r="F41" s="28">
        <v>0</v>
      </c>
      <c r="G41" s="28">
        <v>3050</v>
      </c>
      <c r="H41" s="28">
        <v>0</v>
      </c>
      <c r="I41" s="28">
        <v>3050</v>
      </c>
    </row>
    <row r="42" spans="1:9" ht="15" customHeight="1" x14ac:dyDescent="0.25">
      <c r="A42" s="118"/>
      <c r="B42" s="26" t="s">
        <v>239</v>
      </c>
      <c r="C42" s="28"/>
      <c r="D42" s="28">
        <v>111</v>
      </c>
      <c r="E42" s="28">
        <v>954</v>
      </c>
      <c r="F42" s="28">
        <v>90</v>
      </c>
      <c r="G42" s="28">
        <v>0</v>
      </c>
      <c r="H42" s="28">
        <v>0</v>
      </c>
      <c r="I42" s="28">
        <v>0</v>
      </c>
    </row>
    <row r="43" spans="1:9" ht="15" customHeight="1" x14ac:dyDescent="0.25">
      <c r="A43" s="118"/>
      <c r="B43" s="10" t="s">
        <v>156</v>
      </c>
      <c r="C43" s="28">
        <v>3147</v>
      </c>
      <c r="D43" s="28">
        <v>3743</v>
      </c>
      <c r="E43" s="28">
        <v>3743</v>
      </c>
      <c r="F43" s="28">
        <v>3743</v>
      </c>
      <c r="G43" s="28">
        <v>3743</v>
      </c>
      <c r="H43" s="28">
        <v>3743</v>
      </c>
      <c r="I43" s="28">
        <v>3743</v>
      </c>
    </row>
    <row r="44" spans="1:9" ht="15" customHeight="1" x14ac:dyDescent="0.25">
      <c r="A44" s="118"/>
      <c r="B44" s="10" t="s">
        <v>157</v>
      </c>
      <c r="C44" s="28">
        <v>1219.49</v>
      </c>
      <c r="D44" s="28">
        <v>1233.18</v>
      </c>
      <c r="E44" s="28">
        <v>1233.18</v>
      </c>
      <c r="F44" s="28">
        <v>1236.9000000000001</v>
      </c>
      <c r="G44" s="28">
        <v>1236.9000000000001</v>
      </c>
      <c r="H44" s="28">
        <v>1236.9000000000001</v>
      </c>
      <c r="I44" s="28">
        <v>1236.9000000000001</v>
      </c>
    </row>
    <row r="45" spans="1:9" ht="15" customHeight="1" x14ac:dyDescent="0.25">
      <c r="A45" s="118"/>
      <c r="B45" s="10" t="s">
        <v>158</v>
      </c>
      <c r="C45" s="28">
        <v>56.64</v>
      </c>
      <c r="D45" s="28">
        <v>57.28</v>
      </c>
      <c r="E45" s="28">
        <v>57.28</v>
      </c>
      <c r="F45" s="28">
        <v>57.46</v>
      </c>
      <c r="G45" s="28">
        <v>57.46</v>
      </c>
      <c r="H45" s="28">
        <v>57.46</v>
      </c>
      <c r="I45" s="28">
        <v>57.46</v>
      </c>
    </row>
    <row r="46" spans="1:9" ht="15" customHeight="1" x14ac:dyDescent="0.25">
      <c r="A46" s="118"/>
      <c r="B46" s="26" t="s">
        <v>265</v>
      </c>
      <c r="C46" s="28"/>
      <c r="D46" s="28">
        <v>12.2</v>
      </c>
      <c r="E46" s="28">
        <v>12.2</v>
      </c>
      <c r="F46" s="28">
        <v>46.8</v>
      </c>
      <c r="G46" s="28">
        <v>46.8</v>
      </c>
      <c r="H46" s="28">
        <v>46.8</v>
      </c>
      <c r="I46" s="28">
        <v>46.8</v>
      </c>
    </row>
    <row r="47" spans="1:9" ht="15" customHeight="1" x14ac:dyDescent="0.25">
      <c r="A47" s="118"/>
      <c r="B47" s="10" t="s">
        <v>159</v>
      </c>
      <c r="C47" s="28">
        <v>432.63</v>
      </c>
      <c r="D47" s="28">
        <v>437.58</v>
      </c>
      <c r="E47" s="28">
        <v>437.58</v>
      </c>
      <c r="F47" s="28">
        <v>438.9</v>
      </c>
      <c r="G47" s="28">
        <v>438.9</v>
      </c>
      <c r="H47" s="28">
        <v>438.9</v>
      </c>
      <c r="I47" s="28">
        <v>438.9</v>
      </c>
    </row>
    <row r="48" spans="1:9" ht="15" customHeight="1" x14ac:dyDescent="0.25">
      <c r="A48" s="118"/>
      <c r="B48" s="10" t="s">
        <v>160</v>
      </c>
      <c r="C48" s="28">
        <v>122.75</v>
      </c>
      <c r="D48" s="28">
        <v>124.03</v>
      </c>
      <c r="E48" s="28">
        <v>124.03</v>
      </c>
      <c r="F48" s="28">
        <v>124.29</v>
      </c>
      <c r="G48" s="28">
        <v>124.29</v>
      </c>
      <c r="H48" s="28">
        <v>124.29</v>
      </c>
      <c r="I48" s="28">
        <v>124.29</v>
      </c>
    </row>
    <row r="49" spans="1:9" ht="15" customHeight="1" x14ac:dyDescent="0.25">
      <c r="A49" s="118"/>
      <c r="B49" s="10" t="s">
        <v>161</v>
      </c>
      <c r="C49" s="28">
        <v>915.42</v>
      </c>
      <c r="D49" s="28">
        <v>767.55</v>
      </c>
      <c r="E49" s="28">
        <v>738</v>
      </c>
      <c r="F49" s="28">
        <v>0</v>
      </c>
      <c r="G49" s="28">
        <v>0</v>
      </c>
      <c r="H49" s="28">
        <v>0</v>
      </c>
      <c r="I49" s="28">
        <v>0</v>
      </c>
    </row>
    <row r="50" spans="1:9" ht="15" customHeight="1" x14ac:dyDescent="0.25">
      <c r="A50" s="118"/>
      <c r="B50" s="10" t="s">
        <v>162</v>
      </c>
      <c r="C50" s="59">
        <v>43032.74</v>
      </c>
      <c r="D50" s="59">
        <v>27525.35</v>
      </c>
      <c r="E50" s="59">
        <v>0</v>
      </c>
      <c r="F50" s="59">
        <v>162.58000000000001</v>
      </c>
      <c r="G50" s="59">
        <v>0</v>
      </c>
      <c r="H50" s="59">
        <v>0</v>
      </c>
      <c r="I50" s="59">
        <v>0</v>
      </c>
    </row>
    <row r="51" spans="1:9" ht="15" customHeight="1" x14ac:dyDescent="0.25">
      <c r="A51" s="118"/>
      <c r="B51" s="12" t="s">
        <v>163</v>
      </c>
      <c r="C51" s="73">
        <v>187.2</v>
      </c>
      <c r="D51" s="73">
        <v>191</v>
      </c>
      <c r="E51" s="73">
        <v>191</v>
      </c>
      <c r="F51" s="73">
        <v>210</v>
      </c>
      <c r="G51" s="73">
        <v>210</v>
      </c>
      <c r="H51" s="73">
        <v>210</v>
      </c>
      <c r="I51" s="73">
        <v>210</v>
      </c>
    </row>
    <row r="52" spans="1:9" ht="15" customHeight="1" x14ac:dyDescent="0.25">
      <c r="A52" s="118"/>
      <c r="B52" s="12" t="s">
        <v>164</v>
      </c>
      <c r="C52" s="73">
        <v>0</v>
      </c>
      <c r="D52" s="73">
        <v>2000</v>
      </c>
      <c r="E52" s="73">
        <v>2000</v>
      </c>
      <c r="F52" s="73">
        <v>3000</v>
      </c>
      <c r="G52" s="73">
        <v>3000</v>
      </c>
      <c r="H52" s="73">
        <v>3000</v>
      </c>
      <c r="I52" s="73">
        <v>3000</v>
      </c>
    </row>
    <row r="53" spans="1:9" ht="15" customHeight="1" x14ac:dyDescent="0.25">
      <c r="A53" s="118"/>
      <c r="B53" s="30" t="s">
        <v>270</v>
      </c>
      <c r="C53" s="73"/>
      <c r="D53" s="73"/>
      <c r="E53" s="73"/>
      <c r="F53" s="73">
        <v>300</v>
      </c>
      <c r="G53" s="73"/>
      <c r="H53" s="73"/>
      <c r="I53" s="73"/>
    </row>
    <row r="54" spans="1:9" ht="15" customHeight="1" x14ac:dyDescent="0.25">
      <c r="A54" s="118"/>
      <c r="B54" s="30" t="s">
        <v>171</v>
      </c>
      <c r="C54" s="73">
        <v>458.15</v>
      </c>
      <c r="D54" s="73">
        <v>853.08</v>
      </c>
      <c r="E54" s="73">
        <v>0</v>
      </c>
      <c r="F54" s="73">
        <v>280</v>
      </c>
      <c r="G54" s="73">
        <v>0</v>
      </c>
      <c r="H54" s="73">
        <v>0</v>
      </c>
      <c r="I54" s="73">
        <v>0</v>
      </c>
    </row>
    <row r="55" spans="1:9" ht="23.25" customHeight="1" x14ac:dyDescent="0.25">
      <c r="A55" s="119" t="s">
        <v>165</v>
      </c>
      <c r="B55" s="120"/>
      <c r="C55" s="74">
        <f>C5+C7+C11+C14+C17+C20+C26+C28+C29+C35</f>
        <v>931912.8</v>
      </c>
      <c r="D55" s="74">
        <f>D35+D29+D28+D26+D20+D17+D14+D11+D7+D5</f>
        <v>996758.25</v>
      </c>
      <c r="E55" s="74">
        <f>E5+E7+E11+E14+E17+E20+E26+E29+E35</f>
        <v>941630.07000000007</v>
      </c>
      <c r="F55" s="74">
        <f>F5+F7+F11+F14+F17+F20+F26+F29+F35</f>
        <v>999065.01</v>
      </c>
      <c r="G55" s="74">
        <f>G5+G7+G11+G14+G17+G20+G26+G29+G35</f>
        <v>1016412.54</v>
      </c>
      <c r="H55" s="74">
        <f>H5+H7+H11+H14+H17+H20+H26+H29+H35</f>
        <v>1023200.54</v>
      </c>
      <c r="I55" s="74">
        <f>I5+I7+I11+I14+I17+I20+I26+I29+I35</f>
        <v>1023686.54</v>
      </c>
    </row>
    <row r="56" spans="1:9" ht="18.75" customHeight="1" x14ac:dyDescent="0.25">
      <c r="A56" s="20">
        <v>230</v>
      </c>
      <c r="B56" s="20" t="s">
        <v>166</v>
      </c>
      <c r="C56" s="57">
        <v>2331</v>
      </c>
      <c r="D56" s="57">
        <f>D57+D58</f>
        <v>2174</v>
      </c>
      <c r="E56" s="60">
        <v>0</v>
      </c>
      <c r="F56" s="45">
        <f>F57+F58</f>
        <v>864.49</v>
      </c>
      <c r="G56" s="85">
        <v>0</v>
      </c>
      <c r="H56" s="85">
        <v>0</v>
      </c>
      <c r="I56" s="85">
        <v>0</v>
      </c>
    </row>
    <row r="57" spans="1:9" ht="15" customHeight="1" x14ac:dyDescent="0.25">
      <c r="A57" s="15">
        <v>231</v>
      </c>
      <c r="B57" s="15" t="s">
        <v>167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</row>
    <row r="58" spans="1:9" ht="15" customHeight="1" x14ac:dyDescent="0.25">
      <c r="A58" s="15">
        <v>233001</v>
      </c>
      <c r="B58" s="16" t="s">
        <v>168</v>
      </c>
      <c r="C58" s="59">
        <v>2331</v>
      </c>
      <c r="D58" s="59">
        <v>2174</v>
      </c>
      <c r="E58" s="59">
        <v>0</v>
      </c>
      <c r="F58" s="59">
        <v>864.49</v>
      </c>
      <c r="G58" s="59">
        <v>0</v>
      </c>
      <c r="H58" s="59">
        <v>0</v>
      </c>
      <c r="I58" s="59">
        <v>0</v>
      </c>
    </row>
    <row r="59" spans="1:9" ht="15" customHeight="1" x14ac:dyDescent="0.25">
      <c r="A59" s="84">
        <v>311</v>
      </c>
      <c r="B59" s="84" t="s">
        <v>288</v>
      </c>
      <c r="C59" s="74">
        <v>1700</v>
      </c>
      <c r="D59" s="74">
        <v>2832</v>
      </c>
      <c r="E59" s="85">
        <v>0</v>
      </c>
      <c r="F59" s="57">
        <v>6950</v>
      </c>
      <c r="G59" s="85">
        <v>0</v>
      </c>
      <c r="H59" s="85">
        <v>0</v>
      </c>
      <c r="I59" s="85">
        <v>0</v>
      </c>
    </row>
    <row r="60" spans="1:9" ht="25.5" customHeight="1" x14ac:dyDescent="0.25">
      <c r="A60" s="20">
        <v>320</v>
      </c>
      <c r="B60" s="20" t="s">
        <v>229</v>
      </c>
      <c r="C60" s="45">
        <v>19502.04</v>
      </c>
      <c r="D60" s="45">
        <v>0</v>
      </c>
      <c r="E60" s="45">
        <v>0</v>
      </c>
      <c r="F60" s="45">
        <f>F61+F62+F63+F64</f>
        <v>14800</v>
      </c>
      <c r="G60" s="45">
        <f>G62+G63+G64</f>
        <v>30000</v>
      </c>
      <c r="H60" s="45">
        <f>SUM(H64:H64)</f>
        <v>0</v>
      </c>
      <c r="I60" s="45">
        <f>SUM(I64:I64)</f>
        <v>0</v>
      </c>
    </row>
    <row r="61" spans="1:9" ht="15" customHeight="1" x14ac:dyDescent="0.25">
      <c r="A61" s="56">
        <v>322002</v>
      </c>
      <c r="B61" s="16" t="s">
        <v>228</v>
      </c>
      <c r="C61" s="82">
        <v>17449.189999999999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</row>
    <row r="62" spans="1:9" ht="15" customHeight="1" x14ac:dyDescent="0.25">
      <c r="A62" s="56">
        <v>322001</v>
      </c>
      <c r="B62" s="56" t="s">
        <v>267</v>
      </c>
      <c r="C62" s="82">
        <v>2052.85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</row>
    <row r="63" spans="1:9" ht="15" customHeight="1" x14ac:dyDescent="0.25">
      <c r="A63" s="56">
        <v>322001</v>
      </c>
      <c r="B63" s="56" t="s">
        <v>268</v>
      </c>
      <c r="C63" s="82">
        <v>0</v>
      </c>
      <c r="D63" s="82">
        <v>0</v>
      </c>
      <c r="E63" s="82">
        <v>0</v>
      </c>
      <c r="F63" s="82">
        <v>0</v>
      </c>
      <c r="G63" s="82">
        <v>30000</v>
      </c>
      <c r="H63" s="82">
        <v>0</v>
      </c>
      <c r="I63" s="82">
        <v>0</v>
      </c>
    </row>
    <row r="64" spans="1:9" ht="15" customHeight="1" x14ac:dyDescent="0.25">
      <c r="A64" s="56">
        <v>322001</v>
      </c>
      <c r="B64" s="56" t="s">
        <v>264</v>
      </c>
      <c r="C64" s="95">
        <v>0</v>
      </c>
      <c r="D64" s="95">
        <v>0</v>
      </c>
      <c r="E64" s="95">
        <v>0</v>
      </c>
      <c r="F64" s="95">
        <v>14800</v>
      </c>
      <c r="G64" s="95">
        <v>0</v>
      </c>
      <c r="H64" s="95">
        <v>0</v>
      </c>
      <c r="I64" s="95">
        <v>0</v>
      </c>
    </row>
    <row r="65" spans="1:9" ht="22.5" customHeight="1" x14ac:dyDescent="0.25">
      <c r="A65" s="21"/>
      <c r="B65" s="21" t="s">
        <v>230</v>
      </c>
      <c r="C65" s="60">
        <v>12614.82</v>
      </c>
      <c r="D65" s="60">
        <f>D66</f>
        <v>70351.25</v>
      </c>
      <c r="E65" s="60">
        <v>167000</v>
      </c>
      <c r="F65" s="60">
        <v>168205.11</v>
      </c>
      <c r="G65" s="60">
        <v>80000</v>
      </c>
      <c r="H65" s="60">
        <v>0</v>
      </c>
      <c r="I65" s="60">
        <v>0</v>
      </c>
    </row>
    <row r="66" spans="1:9" ht="15" customHeight="1" x14ac:dyDescent="0.25">
      <c r="A66" s="17">
        <v>454001</v>
      </c>
      <c r="B66" s="16" t="s">
        <v>231</v>
      </c>
      <c r="C66" s="61">
        <v>12614.82</v>
      </c>
      <c r="D66" s="61">
        <v>70351.25</v>
      </c>
      <c r="E66" s="61">
        <v>167000</v>
      </c>
      <c r="F66" s="61">
        <v>168205.11</v>
      </c>
      <c r="G66" s="61">
        <v>80000</v>
      </c>
      <c r="H66" s="61">
        <v>0</v>
      </c>
      <c r="I66" s="61">
        <v>0</v>
      </c>
    </row>
    <row r="67" spans="1:9" ht="15" customHeight="1" x14ac:dyDescent="0.25">
      <c r="A67" s="68">
        <v>500</v>
      </c>
      <c r="B67" s="69" t="s">
        <v>232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</row>
    <row r="68" spans="1:9" ht="15" customHeight="1" x14ac:dyDescent="0.25">
      <c r="A68" s="63" t="s">
        <v>172</v>
      </c>
      <c r="B68" s="64"/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</row>
    <row r="69" spans="1:9" ht="21.75" customHeight="1" x14ac:dyDescent="0.25">
      <c r="A69" s="121" t="s">
        <v>169</v>
      </c>
      <c r="B69" s="122"/>
      <c r="C69" s="62">
        <f>C55+C56+C59+C60+C65+C67</f>
        <v>968060.66</v>
      </c>
      <c r="D69" s="62">
        <f>D67+D65+D60+D59+D56+D55</f>
        <v>1072115.5</v>
      </c>
      <c r="E69" s="62">
        <f>E55+E56+E60+E65+E67</f>
        <v>1108630.07</v>
      </c>
      <c r="F69" s="62">
        <f>F55+F59+F60+F65+F56</f>
        <v>1189884.6100000001</v>
      </c>
      <c r="G69" s="62">
        <f>G55+G56+G60+G65+G67</f>
        <v>1126412.54</v>
      </c>
      <c r="H69" s="62">
        <f>H55+H56+H60+H65+H67</f>
        <v>1023200.54</v>
      </c>
      <c r="I69" s="62">
        <f>I55+I56+I60+I65+I67</f>
        <v>1023686.54</v>
      </c>
    </row>
    <row r="70" spans="1:9" ht="15" customHeight="1" x14ac:dyDescent="0.25">
      <c r="A70" s="5"/>
      <c r="B70" s="3"/>
      <c r="C70" s="5"/>
      <c r="D70" s="5"/>
      <c r="E70" s="5"/>
      <c r="F70" s="5"/>
      <c r="G70" s="5"/>
      <c r="H70" s="5"/>
      <c r="I70" s="5"/>
    </row>
    <row r="71" spans="1:9" ht="33.75" customHeight="1" x14ac:dyDescent="0.35">
      <c r="A71" s="123" t="s">
        <v>0</v>
      </c>
      <c r="B71" s="123"/>
      <c r="C71" s="5"/>
      <c r="D71" s="5"/>
      <c r="E71" s="5"/>
      <c r="F71" s="5"/>
      <c r="G71" s="5"/>
      <c r="H71" s="5"/>
      <c r="I71" s="5"/>
    </row>
    <row r="72" spans="1:9" ht="63.75" customHeight="1" x14ac:dyDescent="0.25">
      <c r="A72" s="22" t="s">
        <v>1</v>
      </c>
      <c r="B72" s="22" t="s">
        <v>2</v>
      </c>
      <c r="C72" s="23" t="s">
        <v>233</v>
      </c>
      <c r="D72" s="23" t="s">
        <v>262</v>
      </c>
      <c r="E72" s="22" t="s">
        <v>260</v>
      </c>
      <c r="F72" s="22" t="s">
        <v>259</v>
      </c>
      <c r="G72" s="22" t="s">
        <v>190</v>
      </c>
      <c r="H72" s="22" t="s">
        <v>234</v>
      </c>
      <c r="I72" s="79" t="s">
        <v>261</v>
      </c>
    </row>
    <row r="73" spans="1:9" ht="28.5" customHeight="1" x14ac:dyDescent="0.25">
      <c r="A73" s="46"/>
      <c r="B73" s="43" t="s">
        <v>3</v>
      </c>
      <c r="C73" s="44">
        <f t="shared" ref="C73" si="24">SUM(C74:C76)</f>
        <v>66898</v>
      </c>
      <c r="D73" s="44">
        <f>D74+D75+D76</f>
        <v>67784</v>
      </c>
      <c r="E73" s="44">
        <f>E74+E75+E76</f>
        <v>70677</v>
      </c>
      <c r="F73" s="44">
        <f>F74+F75+F76</f>
        <v>70677</v>
      </c>
      <c r="G73" s="44">
        <f t="shared" ref="G73" si="25">SUM(G74:G76)</f>
        <v>73505</v>
      </c>
      <c r="H73" s="44">
        <f>SUM(H74:H76)</f>
        <v>73505</v>
      </c>
      <c r="I73" s="44">
        <f t="shared" ref="I73" si="26">SUM(I74:I76)</f>
        <v>73505</v>
      </c>
    </row>
    <row r="74" spans="1:9" ht="15" customHeight="1" x14ac:dyDescent="0.25">
      <c r="A74" s="26">
        <v>611</v>
      </c>
      <c r="B74" s="26" t="s">
        <v>4</v>
      </c>
      <c r="C74" s="32">
        <v>52948</v>
      </c>
      <c r="D74" s="32">
        <v>53489</v>
      </c>
      <c r="E74" s="32">
        <v>55811</v>
      </c>
      <c r="F74" s="32">
        <v>55811</v>
      </c>
      <c r="G74" s="32">
        <v>58044</v>
      </c>
      <c r="H74" s="32">
        <v>58044</v>
      </c>
      <c r="I74" s="32">
        <v>58044</v>
      </c>
    </row>
    <row r="75" spans="1:9" ht="15" customHeight="1" x14ac:dyDescent="0.25">
      <c r="A75" s="26">
        <v>612</v>
      </c>
      <c r="B75" s="26" t="s">
        <v>5</v>
      </c>
      <c r="C75" s="32">
        <v>8170</v>
      </c>
      <c r="D75" s="32">
        <v>7530</v>
      </c>
      <c r="E75" s="32">
        <v>9348</v>
      </c>
      <c r="F75" s="32">
        <v>9348</v>
      </c>
      <c r="G75" s="32">
        <v>9722</v>
      </c>
      <c r="H75" s="32">
        <v>9722</v>
      </c>
      <c r="I75" s="32">
        <v>9722</v>
      </c>
    </row>
    <row r="76" spans="1:9" ht="15" customHeight="1" x14ac:dyDescent="0.25">
      <c r="A76" s="26">
        <v>614</v>
      </c>
      <c r="B76" s="26" t="s">
        <v>6</v>
      </c>
      <c r="C76" s="32">
        <v>5780</v>
      </c>
      <c r="D76" s="32">
        <v>6765</v>
      </c>
      <c r="E76" s="32">
        <v>5518</v>
      </c>
      <c r="F76" s="32">
        <v>5518</v>
      </c>
      <c r="G76" s="32">
        <v>5739</v>
      </c>
      <c r="H76" s="32">
        <v>5739</v>
      </c>
      <c r="I76" s="32">
        <v>5739</v>
      </c>
    </row>
    <row r="77" spans="1:9" ht="33" customHeight="1" x14ac:dyDescent="0.25">
      <c r="A77" s="43">
        <v>620</v>
      </c>
      <c r="B77" s="43" t="s">
        <v>7</v>
      </c>
      <c r="C77" s="44">
        <f t="shared" ref="C77:I77" si="27">SUM(C78:C86)</f>
        <v>26011.760000000002</v>
      </c>
      <c r="D77" s="44">
        <f>D78+D79+D80+D81+D82+D83+D84+D85+D86</f>
        <v>24778</v>
      </c>
      <c r="E77" s="44">
        <f t="shared" ref="E77:F77" si="28">SUM(E78:E86)</f>
        <v>26110</v>
      </c>
      <c r="F77" s="44">
        <f t="shared" si="28"/>
        <v>26125</v>
      </c>
      <c r="G77" s="44">
        <f t="shared" si="27"/>
        <v>27160</v>
      </c>
      <c r="H77" s="44">
        <f t="shared" si="27"/>
        <v>27160</v>
      </c>
      <c r="I77" s="44">
        <f t="shared" si="27"/>
        <v>27160</v>
      </c>
    </row>
    <row r="78" spans="1:9" ht="15" customHeight="1" x14ac:dyDescent="0.25">
      <c r="A78" s="26">
        <v>621</v>
      </c>
      <c r="B78" s="26" t="s">
        <v>8</v>
      </c>
      <c r="C78" s="32">
        <v>6937</v>
      </c>
      <c r="D78" s="32">
        <v>7075</v>
      </c>
      <c r="E78" s="32">
        <v>7049</v>
      </c>
      <c r="F78" s="32">
        <v>7049</v>
      </c>
      <c r="G78" s="32">
        <v>7352</v>
      </c>
      <c r="H78" s="32">
        <v>7352</v>
      </c>
      <c r="I78" s="32">
        <v>7352</v>
      </c>
    </row>
    <row r="79" spans="1:9" ht="15" customHeight="1" x14ac:dyDescent="0.25">
      <c r="A79" s="26">
        <v>623</v>
      </c>
      <c r="B79" s="26" t="s">
        <v>208</v>
      </c>
      <c r="C79" s="32">
        <v>76</v>
      </c>
      <c r="D79" s="32">
        <v>240</v>
      </c>
      <c r="E79" s="32"/>
      <c r="F79" s="32">
        <v>15</v>
      </c>
      <c r="G79" s="32"/>
      <c r="H79" s="32"/>
      <c r="I79" s="32"/>
    </row>
    <row r="80" spans="1:9" ht="15" customHeight="1" x14ac:dyDescent="0.25">
      <c r="A80" s="26">
        <v>625001</v>
      </c>
      <c r="B80" s="26" t="s">
        <v>9</v>
      </c>
      <c r="C80" s="32">
        <v>928</v>
      </c>
      <c r="D80" s="32">
        <v>948</v>
      </c>
      <c r="E80" s="32">
        <v>986</v>
      </c>
      <c r="F80" s="32">
        <v>986</v>
      </c>
      <c r="G80" s="32">
        <v>1029</v>
      </c>
      <c r="H80" s="32">
        <v>1029</v>
      </c>
      <c r="I80" s="32">
        <v>1029</v>
      </c>
    </row>
    <row r="81" spans="1:9" ht="15" customHeight="1" x14ac:dyDescent="0.25">
      <c r="A81" s="26">
        <v>625002</v>
      </c>
      <c r="B81" s="26" t="s">
        <v>10</v>
      </c>
      <c r="C81" s="32">
        <v>10287</v>
      </c>
      <c r="D81" s="32">
        <v>10044</v>
      </c>
      <c r="E81" s="32">
        <v>9936</v>
      </c>
      <c r="F81" s="32">
        <v>9936</v>
      </c>
      <c r="G81" s="32">
        <v>10290</v>
      </c>
      <c r="H81" s="32">
        <v>10290</v>
      </c>
      <c r="I81" s="32">
        <v>10290</v>
      </c>
    </row>
    <row r="82" spans="1:9" ht="15" customHeight="1" x14ac:dyDescent="0.25">
      <c r="A82" s="26">
        <v>625003</v>
      </c>
      <c r="B82" s="26" t="s">
        <v>11</v>
      </c>
      <c r="C82" s="32">
        <v>584</v>
      </c>
      <c r="D82" s="32">
        <v>573</v>
      </c>
      <c r="E82" s="32">
        <v>563</v>
      </c>
      <c r="F82" s="32">
        <v>563</v>
      </c>
      <c r="G82" s="32">
        <v>588</v>
      </c>
      <c r="H82" s="32">
        <v>588</v>
      </c>
      <c r="I82" s="32">
        <v>588</v>
      </c>
    </row>
    <row r="83" spans="1:9" ht="15" customHeight="1" x14ac:dyDescent="0.25">
      <c r="A83" s="26">
        <v>625004</v>
      </c>
      <c r="B83" s="26" t="s">
        <v>12</v>
      </c>
      <c r="C83" s="32">
        <v>2076.7600000000002</v>
      </c>
      <c r="D83" s="32">
        <v>1186</v>
      </c>
      <c r="E83" s="32">
        <v>2114</v>
      </c>
      <c r="F83" s="32">
        <v>2114</v>
      </c>
      <c r="G83" s="32">
        <v>2205</v>
      </c>
      <c r="H83" s="32">
        <v>2205</v>
      </c>
      <c r="I83" s="32">
        <v>2205</v>
      </c>
    </row>
    <row r="84" spans="1:9" ht="15" customHeight="1" x14ac:dyDescent="0.25">
      <c r="A84" s="26">
        <v>625005</v>
      </c>
      <c r="B84" s="26" t="s">
        <v>13</v>
      </c>
      <c r="C84" s="32">
        <v>634</v>
      </c>
      <c r="D84" s="32">
        <v>332</v>
      </c>
      <c r="E84" s="32">
        <v>705</v>
      </c>
      <c r="F84" s="32">
        <v>705</v>
      </c>
      <c r="G84" s="32">
        <v>735</v>
      </c>
      <c r="H84" s="32">
        <v>735</v>
      </c>
      <c r="I84" s="32">
        <v>735</v>
      </c>
    </row>
    <row r="85" spans="1:9" ht="15" customHeight="1" x14ac:dyDescent="0.25">
      <c r="A85" s="26">
        <v>625007</v>
      </c>
      <c r="B85" s="26" t="s">
        <v>14</v>
      </c>
      <c r="C85" s="32">
        <v>3474</v>
      </c>
      <c r="D85" s="32">
        <v>3407</v>
      </c>
      <c r="E85" s="32">
        <v>3348</v>
      </c>
      <c r="F85" s="32">
        <v>3348</v>
      </c>
      <c r="G85" s="32">
        <v>3491</v>
      </c>
      <c r="H85" s="32">
        <v>3491</v>
      </c>
      <c r="I85" s="32">
        <v>3491</v>
      </c>
    </row>
    <row r="86" spans="1:9" ht="15" customHeight="1" x14ac:dyDescent="0.25">
      <c r="A86" s="26">
        <v>627</v>
      </c>
      <c r="B86" s="26" t="s">
        <v>15</v>
      </c>
      <c r="C86" s="32">
        <v>1015</v>
      </c>
      <c r="D86" s="32">
        <v>973</v>
      </c>
      <c r="E86" s="32">
        <v>1409</v>
      </c>
      <c r="F86" s="32">
        <v>1409</v>
      </c>
      <c r="G86" s="32">
        <v>1470</v>
      </c>
      <c r="H86" s="32">
        <v>1470</v>
      </c>
      <c r="I86" s="32">
        <v>1470</v>
      </c>
    </row>
    <row r="87" spans="1:9" ht="35.25" customHeight="1" x14ac:dyDescent="0.25">
      <c r="A87" s="43">
        <v>630</v>
      </c>
      <c r="B87" s="43" t="s">
        <v>16</v>
      </c>
      <c r="C87" s="44">
        <f>SUM(C88:C118)</f>
        <v>40363</v>
      </c>
      <c r="D87" s="44">
        <f>D88+D89+D90+D91+D92+D93+D94+D95+D96+D97+D98+D99+D100+D101+D102+D103+D104+D105+D106+D107+D108+D109+D110+D111+D112+D113+D114+D115+D116+D117+D118</f>
        <v>46732.829999999994</v>
      </c>
      <c r="E87" s="44">
        <f>SUM(E88:E118)</f>
        <v>42286</v>
      </c>
      <c r="F87" s="44">
        <f>SUM(F88:F118)</f>
        <v>47010.63</v>
      </c>
      <c r="G87" s="44">
        <f>SUM(G88:G118)</f>
        <v>43780.63</v>
      </c>
      <c r="H87" s="44">
        <f>SUM(H88:H118)</f>
        <v>42664.63</v>
      </c>
      <c r="I87" s="44">
        <f>SUM(I88:I118)</f>
        <v>42664.63</v>
      </c>
    </row>
    <row r="88" spans="1:9" ht="15" customHeight="1" x14ac:dyDescent="0.25">
      <c r="A88" s="26">
        <v>631001</v>
      </c>
      <c r="B88" s="26" t="s">
        <v>17</v>
      </c>
      <c r="C88" s="32">
        <v>200</v>
      </c>
      <c r="D88" s="32">
        <v>200</v>
      </c>
      <c r="E88" s="32">
        <v>200</v>
      </c>
      <c r="F88" s="32">
        <v>200</v>
      </c>
      <c r="G88" s="32">
        <v>200</v>
      </c>
      <c r="H88" s="32">
        <v>200</v>
      </c>
      <c r="I88" s="32">
        <v>200</v>
      </c>
    </row>
    <row r="89" spans="1:9" ht="15" customHeight="1" x14ac:dyDescent="0.25">
      <c r="A89" s="26">
        <v>632001</v>
      </c>
      <c r="B89" s="26" t="s">
        <v>18</v>
      </c>
      <c r="C89" s="32">
        <v>4147</v>
      </c>
      <c r="D89" s="32">
        <v>4100</v>
      </c>
      <c r="E89" s="32">
        <v>4100</v>
      </c>
      <c r="F89" s="32">
        <v>4100</v>
      </c>
      <c r="G89" s="32">
        <v>4100</v>
      </c>
      <c r="H89" s="32">
        <v>4100</v>
      </c>
      <c r="I89" s="32">
        <v>4100</v>
      </c>
    </row>
    <row r="90" spans="1:9" ht="15" customHeight="1" x14ac:dyDescent="0.25">
      <c r="A90" s="26">
        <v>632002</v>
      </c>
      <c r="B90" s="26" t="s">
        <v>19</v>
      </c>
      <c r="C90" s="32">
        <v>2511</v>
      </c>
      <c r="D90" s="32">
        <v>1065</v>
      </c>
      <c r="E90" s="32">
        <v>976</v>
      </c>
      <c r="F90" s="32">
        <v>976</v>
      </c>
      <c r="G90" s="32">
        <v>976</v>
      </c>
      <c r="H90" s="32">
        <v>710</v>
      </c>
      <c r="I90" s="32">
        <v>710</v>
      </c>
    </row>
    <row r="91" spans="1:9" ht="15" customHeight="1" x14ac:dyDescent="0.25">
      <c r="A91" s="26">
        <v>632003</v>
      </c>
      <c r="B91" s="26" t="s">
        <v>20</v>
      </c>
      <c r="C91" s="32">
        <v>3800</v>
      </c>
      <c r="D91" s="32">
        <v>3800</v>
      </c>
      <c r="E91" s="32">
        <v>3800</v>
      </c>
      <c r="F91" s="32">
        <v>3800</v>
      </c>
      <c r="G91" s="32">
        <v>3800</v>
      </c>
      <c r="H91" s="32">
        <v>3800</v>
      </c>
      <c r="I91" s="32">
        <v>3800</v>
      </c>
    </row>
    <row r="92" spans="1:9" ht="15" customHeight="1" x14ac:dyDescent="0.25">
      <c r="A92" s="26">
        <v>633002</v>
      </c>
      <c r="B92" s="26" t="s">
        <v>22</v>
      </c>
      <c r="C92" s="32">
        <v>250</v>
      </c>
      <c r="D92" s="32">
        <v>2100</v>
      </c>
      <c r="E92" s="32">
        <v>1000</v>
      </c>
      <c r="F92" s="32">
        <v>2100</v>
      </c>
      <c r="G92" s="32">
        <v>1000</v>
      </c>
      <c r="H92" s="32">
        <v>250</v>
      </c>
      <c r="I92" s="32">
        <v>250</v>
      </c>
    </row>
    <row r="93" spans="1:9" ht="15" customHeight="1" x14ac:dyDescent="0.25">
      <c r="A93" s="26">
        <v>633006</v>
      </c>
      <c r="B93" s="26" t="s">
        <v>23</v>
      </c>
      <c r="C93" s="32">
        <v>3468.46</v>
      </c>
      <c r="D93" s="32">
        <v>3512.2</v>
      </c>
      <c r="E93" s="32">
        <v>3000</v>
      </c>
      <c r="F93" s="32">
        <v>3500</v>
      </c>
      <c r="G93" s="32">
        <v>3500</v>
      </c>
      <c r="H93" s="32">
        <v>3500</v>
      </c>
      <c r="I93" s="32">
        <v>3500</v>
      </c>
    </row>
    <row r="94" spans="1:9" ht="15" customHeight="1" x14ac:dyDescent="0.25">
      <c r="A94" s="26">
        <v>633011</v>
      </c>
      <c r="B94" s="26" t="s">
        <v>246</v>
      </c>
      <c r="C94" s="32">
        <v>338</v>
      </c>
      <c r="D94" s="32">
        <v>288</v>
      </c>
      <c r="E94" s="32">
        <v>240</v>
      </c>
      <c r="F94" s="32">
        <v>240</v>
      </c>
      <c r="G94" s="32">
        <v>240</v>
      </c>
      <c r="H94" s="32">
        <v>240</v>
      </c>
      <c r="I94" s="32">
        <v>240</v>
      </c>
    </row>
    <row r="95" spans="1:9" ht="15" customHeight="1" x14ac:dyDescent="0.25">
      <c r="A95" s="26">
        <v>633009</v>
      </c>
      <c r="B95" s="26" t="s">
        <v>24</v>
      </c>
      <c r="C95" s="32">
        <v>884.54</v>
      </c>
      <c r="D95" s="32">
        <v>815</v>
      </c>
      <c r="E95" s="32">
        <v>250</v>
      </c>
      <c r="F95" s="32">
        <v>764</v>
      </c>
      <c r="G95" s="32">
        <v>250</v>
      </c>
      <c r="H95" s="32">
        <v>250</v>
      </c>
      <c r="I95" s="32">
        <v>250</v>
      </c>
    </row>
    <row r="96" spans="1:9" ht="15" customHeight="1" x14ac:dyDescent="0.25">
      <c r="A96" s="26">
        <v>633013</v>
      </c>
      <c r="B96" s="26" t="s">
        <v>26</v>
      </c>
      <c r="C96" s="32">
        <v>250</v>
      </c>
      <c r="D96" s="32">
        <v>540</v>
      </c>
      <c r="E96" s="32">
        <v>0</v>
      </c>
      <c r="F96" s="32">
        <v>250</v>
      </c>
      <c r="G96" s="32">
        <v>0</v>
      </c>
      <c r="H96" s="32">
        <v>0</v>
      </c>
      <c r="I96" s="32">
        <v>0</v>
      </c>
    </row>
    <row r="97" spans="1:9" ht="15" customHeight="1" x14ac:dyDescent="0.25">
      <c r="A97" s="26">
        <v>633016</v>
      </c>
      <c r="B97" s="26" t="s">
        <v>27</v>
      </c>
      <c r="C97" s="32">
        <v>2000</v>
      </c>
      <c r="D97" s="32">
        <v>1200</v>
      </c>
      <c r="E97" s="32">
        <v>1500</v>
      </c>
      <c r="F97" s="32">
        <v>1500</v>
      </c>
      <c r="G97" s="32">
        <v>1500</v>
      </c>
      <c r="H97" s="32">
        <v>1500</v>
      </c>
      <c r="I97" s="32">
        <v>1500</v>
      </c>
    </row>
    <row r="98" spans="1:9" ht="15" customHeight="1" x14ac:dyDescent="0.25">
      <c r="A98" s="26">
        <v>634001</v>
      </c>
      <c r="B98" s="26" t="s">
        <v>28</v>
      </c>
      <c r="C98" s="32">
        <v>1500</v>
      </c>
      <c r="D98" s="32">
        <v>1500</v>
      </c>
      <c r="E98" s="32">
        <v>1500</v>
      </c>
      <c r="F98" s="32">
        <v>1500</v>
      </c>
      <c r="G98" s="32">
        <v>1500</v>
      </c>
      <c r="H98" s="32">
        <v>1500</v>
      </c>
      <c r="I98" s="32">
        <v>1500</v>
      </c>
    </row>
    <row r="99" spans="1:9" ht="15" customHeight="1" x14ac:dyDescent="0.25">
      <c r="A99" s="26">
        <v>634002</v>
      </c>
      <c r="B99" s="26" t="s">
        <v>29</v>
      </c>
      <c r="C99" s="32">
        <v>400</v>
      </c>
      <c r="D99" s="32">
        <v>400</v>
      </c>
      <c r="E99" s="32">
        <v>250</v>
      </c>
      <c r="F99" s="32">
        <v>400</v>
      </c>
      <c r="G99" s="32">
        <v>400</v>
      </c>
      <c r="H99" s="32">
        <v>400</v>
      </c>
      <c r="I99" s="32">
        <v>400</v>
      </c>
    </row>
    <row r="100" spans="1:9" ht="15" customHeight="1" x14ac:dyDescent="0.25">
      <c r="A100" s="26">
        <v>634003</v>
      </c>
      <c r="B100" s="26" t="s">
        <v>30</v>
      </c>
      <c r="C100" s="32">
        <v>450</v>
      </c>
      <c r="D100" s="32">
        <v>450</v>
      </c>
      <c r="E100" s="32">
        <v>450</v>
      </c>
      <c r="F100" s="32">
        <v>450</v>
      </c>
      <c r="G100" s="32">
        <v>450</v>
      </c>
      <c r="H100" s="32">
        <v>450</v>
      </c>
      <c r="I100" s="32">
        <v>450</v>
      </c>
    </row>
    <row r="101" spans="1:9" ht="15" customHeight="1" x14ac:dyDescent="0.25">
      <c r="A101" s="26">
        <v>634005</v>
      </c>
      <c r="B101" s="26" t="s">
        <v>31</v>
      </c>
      <c r="C101" s="32">
        <v>50</v>
      </c>
      <c r="D101" s="32">
        <v>50</v>
      </c>
      <c r="E101" s="32">
        <v>50</v>
      </c>
      <c r="F101" s="32">
        <v>50</v>
      </c>
      <c r="G101" s="32">
        <v>50</v>
      </c>
      <c r="H101" s="32">
        <v>50</v>
      </c>
      <c r="I101" s="32">
        <v>50</v>
      </c>
    </row>
    <row r="102" spans="1:9" ht="15" customHeight="1" x14ac:dyDescent="0.25">
      <c r="A102" s="26">
        <v>635002</v>
      </c>
      <c r="B102" s="26" t="s">
        <v>32</v>
      </c>
      <c r="C102" s="32">
        <v>50</v>
      </c>
      <c r="D102" s="32">
        <v>200</v>
      </c>
      <c r="E102" s="32">
        <v>200</v>
      </c>
      <c r="F102" s="32">
        <v>200</v>
      </c>
      <c r="G102" s="32">
        <v>200</v>
      </c>
      <c r="H102" s="32">
        <v>200</v>
      </c>
      <c r="I102" s="32">
        <v>200</v>
      </c>
    </row>
    <row r="103" spans="1:9" ht="15" customHeight="1" x14ac:dyDescent="0.25">
      <c r="A103" s="26">
        <v>635009</v>
      </c>
      <c r="B103" s="26" t="s">
        <v>192</v>
      </c>
      <c r="C103" s="32">
        <v>600</v>
      </c>
      <c r="D103" s="32">
        <v>900</v>
      </c>
      <c r="E103" s="32">
        <v>900</v>
      </c>
      <c r="F103" s="32">
        <v>900</v>
      </c>
      <c r="G103" s="32">
        <v>900</v>
      </c>
      <c r="H103" s="32">
        <v>900</v>
      </c>
      <c r="I103" s="32">
        <v>900</v>
      </c>
    </row>
    <row r="104" spans="1:9" ht="15" customHeight="1" x14ac:dyDescent="0.25">
      <c r="A104" s="26">
        <v>637001</v>
      </c>
      <c r="B104" s="26" t="s">
        <v>34</v>
      </c>
      <c r="C104" s="32">
        <v>600</v>
      </c>
      <c r="D104" s="32">
        <v>620</v>
      </c>
      <c r="E104" s="32">
        <v>600</v>
      </c>
      <c r="F104" s="32">
        <v>1080</v>
      </c>
      <c r="G104" s="32">
        <v>600</v>
      </c>
      <c r="H104" s="32">
        <v>600</v>
      </c>
      <c r="I104" s="32">
        <v>600</v>
      </c>
    </row>
    <row r="105" spans="1:9" ht="15" customHeight="1" x14ac:dyDescent="0.25">
      <c r="A105" s="26">
        <v>637002</v>
      </c>
      <c r="B105" s="26" t="s">
        <v>250</v>
      </c>
      <c r="C105" s="32">
        <v>350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</row>
    <row r="106" spans="1:9" ht="15" customHeight="1" x14ac:dyDescent="0.25">
      <c r="A106" s="26">
        <v>637003</v>
      </c>
      <c r="B106" s="26" t="s">
        <v>35</v>
      </c>
      <c r="C106" s="32">
        <v>300</v>
      </c>
      <c r="D106" s="32">
        <v>122</v>
      </c>
      <c r="E106" s="32">
        <v>200</v>
      </c>
      <c r="F106" s="32">
        <v>100</v>
      </c>
      <c r="G106" s="32">
        <v>200</v>
      </c>
      <c r="H106" s="32">
        <v>100</v>
      </c>
      <c r="I106" s="32">
        <v>100</v>
      </c>
    </row>
    <row r="107" spans="1:9" ht="15" customHeight="1" x14ac:dyDescent="0.25">
      <c r="A107" s="26">
        <v>637004</v>
      </c>
      <c r="B107" s="26" t="s">
        <v>36</v>
      </c>
      <c r="C107" s="32">
        <v>2500</v>
      </c>
      <c r="D107" s="32">
        <v>1700</v>
      </c>
      <c r="E107" s="32">
        <v>1700</v>
      </c>
      <c r="F107" s="32">
        <v>1700</v>
      </c>
      <c r="G107" s="32">
        <v>1700</v>
      </c>
      <c r="H107" s="32">
        <v>1700</v>
      </c>
      <c r="I107" s="32">
        <v>1700</v>
      </c>
    </row>
    <row r="108" spans="1:9" ht="15" customHeight="1" x14ac:dyDescent="0.25">
      <c r="A108" s="26">
        <v>637005</v>
      </c>
      <c r="B108" s="26" t="s">
        <v>37</v>
      </c>
      <c r="C108" s="32">
        <v>3000</v>
      </c>
      <c r="D108" s="32">
        <v>6727</v>
      </c>
      <c r="E108" s="32">
        <v>6000</v>
      </c>
      <c r="F108" s="32">
        <v>6700</v>
      </c>
      <c r="G108" s="32">
        <v>6500</v>
      </c>
      <c r="H108" s="32">
        <v>6500</v>
      </c>
      <c r="I108" s="32">
        <v>6500</v>
      </c>
    </row>
    <row r="109" spans="1:9" ht="15" customHeight="1" x14ac:dyDescent="0.25">
      <c r="A109" s="26">
        <v>637006</v>
      </c>
      <c r="B109" s="26" t="s">
        <v>242</v>
      </c>
      <c r="C109" s="32">
        <v>0</v>
      </c>
      <c r="D109" s="32">
        <v>30</v>
      </c>
      <c r="E109" s="32">
        <v>0</v>
      </c>
      <c r="F109" s="32">
        <v>30</v>
      </c>
      <c r="G109" s="32">
        <v>0</v>
      </c>
      <c r="H109" s="32">
        <v>0</v>
      </c>
      <c r="I109" s="32">
        <v>0</v>
      </c>
    </row>
    <row r="110" spans="1:9" ht="15" customHeight="1" x14ac:dyDescent="0.25">
      <c r="A110" s="26">
        <v>637011</v>
      </c>
      <c r="B110" s="26" t="s">
        <v>243</v>
      </c>
      <c r="C110" s="32">
        <v>660</v>
      </c>
      <c r="D110" s="32">
        <v>1800</v>
      </c>
      <c r="E110" s="32">
        <v>2000</v>
      </c>
      <c r="F110" s="32">
        <v>1800</v>
      </c>
      <c r="G110" s="32">
        <v>2000</v>
      </c>
      <c r="H110" s="32">
        <v>2000</v>
      </c>
      <c r="I110" s="32">
        <v>2000</v>
      </c>
    </row>
    <row r="111" spans="1:9" ht="15" customHeight="1" x14ac:dyDescent="0.25">
      <c r="A111" s="26">
        <v>637012</v>
      </c>
      <c r="B111" s="26" t="s">
        <v>38</v>
      </c>
      <c r="C111" s="32">
        <v>1300</v>
      </c>
      <c r="D111" s="32">
        <v>1300</v>
      </c>
      <c r="E111" s="32">
        <v>1000</v>
      </c>
      <c r="F111" s="32">
        <v>1300</v>
      </c>
      <c r="G111" s="32">
        <v>1000</v>
      </c>
      <c r="H111" s="32">
        <v>1000</v>
      </c>
      <c r="I111" s="32">
        <v>1000</v>
      </c>
    </row>
    <row r="112" spans="1:9" ht="15" customHeight="1" x14ac:dyDescent="0.25">
      <c r="A112" s="26">
        <v>637014</v>
      </c>
      <c r="B112" s="26" t="s">
        <v>39</v>
      </c>
      <c r="C112" s="32">
        <v>2500</v>
      </c>
      <c r="D112" s="32">
        <v>2500</v>
      </c>
      <c r="E112" s="32">
        <v>2500</v>
      </c>
      <c r="F112" s="32">
        <v>2500</v>
      </c>
      <c r="G112" s="32">
        <v>2500</v>
      </c>
      <c r="H112" s="32">
        <v>2500</v>
      </c>
      <c r="I112" s="32">
        <v>2500</v>
      </c>
    </row>
    <row r="113" spans="1:9" ht="15" customHeight="1" x14ac:dyDescent="0.25">
      <c r="A113" s="26">
        <v>637015</v>
      </c>
      <c r="B113" s="26" t="s">
        <v>40</v>
      </c>
      <c r="C113" s="32">
        <v>74</v>
      </c>
      <c r="D113" s="32">
        <v>121</v>
      </c>
      <c r="E113" s="32">
        <v>121</v>
      </c>
      <c r="F113" s="32">
        <v>121</v>
      </c>
      <c r="G113" s="32">
        <v>121</v>
      </c>
      <c r="H113" s="32">
        <v>121</v>
      </c>
      <c r="I113" s="32">
        <v>121</v>
      </c>
    </row>
    <row r="114" spans="1:9" ht="15" customHeight="1" x14ac:dyDescent="0.25">
      <c r="A114" s="26">
        <v>637016</v>
      </c>
      <c r="B114" s="26" t="s">
        <v>41</v>
      </c>
      <c r="C114" s="32">
        <v>772</v>
      </c>
      <c r="D114" s="32">
        <v>900</v>
      </c>
      <c r="E114" s="32">
        <v>750</v>
      </c>
      <c r="F114" s="32">
        <v>750</v>
      </c>
      <c r="G114" s="32">
        <v>750</v>
      </c>
      <c r="H114" s="32">
        <v>750</v>
      </c>
      <c r="I114" s="32">
        <v>750</v>
      </c>
    </row>
    <row r="115" spans="1:9" ht="15" customHeight="1" x14ac:dyDescent="0.25">
      <c r="A115" s="26">
        <v>637023</v>
      </c>
      <c r="B115" s="26" t="s">
        <v>42</v>
      </c>
      <c r="C115" s="32">
        <v>164</v>
      </c>
      <c r="D115" s="32">
        <v>366</v>
      </c>
      <c r="E115" s="32">
        <v>200</v>
      </c>
      <c r="F115" s="32">
        <v>350</v>
      </c>
      <c r="G115" s="32">
        <v>200</v>
      </c>
      <c r="H115" s="32">
        <v>200</v>
      </c>
      <c r="I115" s="32">
        <v>200</v>
      </c>
    </row>
    <row r="116" spans="1:9" ht="15" customHeight="1" x14ac:dyDescent="0.25">
      <c r="A116" s="26">
        <v>637026</v>
      </c>
      <c r="B116" s="26" t="s">
        <v>43</v>
      </c>
      <c r="C116" s="32">
        <v>5576</v>
      </c>
      <c r="D116" s="32">
        <v>5576</v>
      </c>
      <c r="E116" s="32">
        <v>5799</v>
      </c>
      <c r="F116" s="32">
        <v>5799</v>
      </c>
      <c r="G116" s="32">
        <v>6031</v>
      </c>
      <c r="H116" s="32">
        <v>6031</v>
      </c>
      <c r="I116" s="32">
        <v>6031</v>
      </c>
    </row>
    <row r="117" spans="1:9" ht="15" customHeight="1" x14ac:dyDescent="0.25">
      <c r="A117" s="26">
        <v>637035</v>
      </c>
      <c r="B117" s="26" t="s">
        <v>281</v>
      </c>
      <c r="C117" s="32">
        <v>0</v>
      </c>
      <c r="D117" s="32">
        <v>112.63</v>
      </c>
      <c r="E117" s="32">
        <v>0</v>
      </c>
      <c r="F117" s="32">
        <v>112.63</v>
      </c>
      <c r="G117" s="32">
        <v>112.63</v>
      </c>
      <c r="H117" s="32">
        <v>112.63</v>
      </c>
      <c r="I117" s="32">
        <v>112.63</v>
      </c>
    </row>
    <row r="118" spans="1:9" ht="15" customHeight="1" x14ac:dyDescent="0.25">
      <c r="A118" s="26">
        <v>637027</v>
      </c>
      <c r="B118" s="26" t="s">
        <v>44</v>
      </c>
      <c r="C118" s="32">
        <v>1668</v>
      </c>
      <c r="D118" s="32">
        <v>3738</v>
      </c>
      <c r="E118" s="32">
        <v>3000</v>
      </c>
      <c r="F118" s="32">
        <v>3738</v>
      </c>
      <c r="G118" s="32">
        <v>3000</v>
      </c>
      <c r="H118" s="32">
        <v>3000</v>
      </c>
      <c r="I118" s="32">
        <v>3000</v>
      </c>
    </row>
    <row r="119" spans="1:9" ht="26.25" customHeight="1" x14ac:dyDescent="0.25">
      <c r="A119" s="43">
        <v>640</v>
      </c>
      <c r="B119" s="43" t="s">
        <v>45</v>
      </c>
      <c r="C119" s="44">
        <f t="shared" ref="C119:I119" si="29">SUM(C120:C123)</f>
        <v>50481</v>
      </c>
      <c r="D119" s="44">
        <f>D120+D121+D122+D123</f>
        <v>64200</v>
      </c>
      <c r="E119" s="44">
        <f t="shared" ref="E119" si="30">SUM(E120:E123)</f>
        <v>82520</v>
      </c>
      <c r="F119" s="44">
        <f t="shared" si="29"/>
        <v>118820</v>
      </c>
      <c r="G119" s="44">
        <f t="shared" si="29"/>
        <v>103000</v>
      </c>
      <c r="H119" s="44">
        <f t="shared" si="29"/>
        <v>103000</v>
      </c>
      <c r="I119" s="44">
        <f t="shared" si="29"/>
        <v>103000</v>
      </c>
    </row>
    <row r="120" spans="1:9" ht="15" customHeight="1" x14ac:dyDescent="0.25">
      <c r="A120" s="89">
        <v>642014</v>
      </c>
      <c r="B120" s="89" t="s">
        <v>235</v>
      </c>
      <c r="C120" s="55">
        <v>0</v>
      </c>
      <c r="D120" s="55"/>
      <c r="E120" s="55">
        <v>0</v>
      </c>
      <c r="F120" s="55">
        <v>0</v>
      </c>
      <c r="G120" s="55">
        <v>0</v>
      </c>
      <c r="H120" s="55">
        <v>0</v>
      </c>
      <c r="I120" s="55">
        <v>0</v>
      </c>
    </row>
    <row r="121" spans="1:9" ht="15" customHeight="1" x14ac:dyDescent="0.25">
      <c r="A121" s="89">
        <v>642002</v>
      </c>
      <c r="B121" s="89" t="s">
        <v>252</v>
      </c>
      <c r="C121" s="55">
        <v>250</v>
      </c>
      <c r="D121" s="55"/>
      <c r="E121" s="55">
        <v>0</v>
      </c>
      <c r="F121" s="55">
        <v>300</v>
      </c>
      <c r="G121" s="55">
        <v>0</v>
      </c>
      <c r="H121" s="55">
        <v>0</v>
      </c>
      <c r="I121" s="55">
        <v>0</v>
      </c>
    </row>
    <row r="122" spans="1:9" ht="15" customHeight="1" x14ac:dyDescent="0.25">
      <c r="A122" s="89">
        <v>642015</v>
      </c>
      <c r="B122" s="89" t="s">
        <v>251</v>
      </c>
      <c r="C122" s="55">
        <v>231</v>
      </c>
      <c r="D122" s="55"/>
      <c r="E122" s="55">
        <v>0</v>
      </c>
      <c r="F122" s="55">
        <v>0</v>
      </c>
      <c r="G122" s="55">
        <v>0</v>
      </c>
      <c r="H122" s="55">
        <v>0</v>
      </c>
      <c r="I122" s="55">
        <v>0</v>
      </c>
    </row>
    <row r="123" spans="1:9" ht="15" customHeight="1" x14ac:dyDescent="0.25">
      <c r="A123" s="30">
        <v>644004</v>
      </c>
      <c r="B123" s="30" t="s">
        <v>46</v>
      </c>
      <c r="C123" s="32">
        <v>50000</v>
      </c>
      <c r="D123" s="32">
        <v>64200</v>
      </c>
      <c r="E123" s="32">
        <v>82520</v>
      </c>
      <c r="F123" s="32">
        <v>118520</v>
      </c>
      <c r="G123" s="32">
        <v>103000</v>
      </c>
      <c r="H123" s="32">
        <v>103000</v>
      </c>
      <c r="I123" s="32">
        <v>103000</v>
      </c>
    </row>
    <row r="124" spans="1:9" ht="41.25" customHeight="1" x14ac:dyDescent="0.25">
      <c r="A124" s="45" t="s">
        <v>47</v>
      </c>
      <c r="B124" s="43" t="s">
        <v>244</v>
      </c>
      <c r="C124" s="45">
        <f t="shared" ref="C124:I124" si="31">SUM(C125:C134)</f>
        <v>458.15</v>
      </c>
      <c r="D124" s="45">
        <f>D125+D126+D127+D128+D129+D130+D131+D132+D133+D134</f>
        <v>863.07999999999993</v>
      </c>
      <c r="E124" s="45">
        <f t="shared" ref="E124" si="32">SUM(E125:E134)</f>
        <v>0</v>
      </c>
      <c r="F124" s="45">
        <f t="shared" si="31"/>
        <v>793.07999999999993</v>
      </c>
      <c r="G124" s="45">
        <f t="shared" si="31"/>
        <v>0</v>
      </c>
      <c r="H124" s="45">
        <f t="shared" si="31"/>
        <v>0</v>
      </c>
      <c r="I124" s="45">
        <f t="shared" si="31"/>
        <v>0</v>
      </c>
    </row>
    <row r="125" spans="1:9" ht="15" customHeight="1" x14ac:dyDescent="0.25">
      <c r="A125" s="28">
        <v>614</v>
      </c>
      <c r="B125" s="26" t="s">
        <v>6</v>
      </c>
      <c r="C125" s="28">
        <v>50</v>
      </c>
      <c r="D125" s="28">
        <v>60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</row>
    <row r="126" spans="1:9" ht="15" customHeight="1" x14ac:dyDescent="0.25">
      <c r="A126" s="28">
        <v>621</v>
      </c>
      <c r="B126" s="26" t="s">
        <v>8</v>
      </c>
      <c r="C126" s="28">
        <v>54.85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</row>
    <row r="127" spans="1:9" ht="15" customHeight="1" x14ac:dyDescent="0.25">
      <c r="A127" s="28">
        <v>623</v>
      </c>
      <c r="B127" s="26" t="s">
        <v>209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</row>
    <row r="128" spans="1:9" ht="15" customHeight="1" x14ac:dyDescent="0.25">
      <c r="A128" s="28">
        <v>632001</v>
      </c>
      <c r="B128" s="26" t="s">
        <v>18</v>
      </c>
      <c r="C128" s="28">
        <v>10</v>
      </c>
      <c r="D128" s="28">
        <v>0</v>
      </c>
      <c r="E128" s="28">
        <v>0</v>
      </c>
      <c r="F128" s="28"/>
      <c r="G128" s="28">
        <v>0</v>
      </c>
      <c r="H128" s="28">
        <v>0</v>
      </c>
      <c r="I128" s="28">
        <v>0</v>
      </c>
    </row>
    <row r="129" spans="1:9" ht="15" customHeight="1" x14ac:dyDescent="0.25">
      <c r="A129" s="28">
        <v>632003</v>
      </c>
      <c r="B129" s="26" t="s">
        <v>49</v>
      </c>
      <c r="C129" s="28">
        <v>5</v>
      </c>
      <c r="D129" s="28">
        <v>15</v>
      </c>
      <c r="E129" s="28">
        <v>0</v>
      </c>
      <c r="F129" s="28">
        <v>5</v>
      </c>
      <c r="G129" s="28">
        <v>0</v>
      </c>
      <c r="H129" s="28">
        <v>0</v>
      </c>
      <c r="I129" s="28">
        <v>0</v>
      </c>
    </row>
    <row r="130" spans="1:9" ht="15" customHeight="1" x14ac:dyDescent="0.25">
      <c r="A130" s="28">
        <v>637026</v>
      </c>
      <c r="B130" s="26" t="s">
        <v>50</v>
      </c>
      <c r="C130" s="28">
        <v>199.3</v>
      </c>
      <c r="D130" s="28">
        <v>497.28</v>
      </c>
      <c r="E130" s="28">
        <v>0</v>
      </c>
      <c r="F130" s="28">
        <v>497.28</v>
      </c>
      <c r="G130" s="28">
        <v>0</v>
      </c>
      <c r="H130" s="28">
        <v>0</v>
      </c>
      <c r="I130" s="28">
        <v>0</v>
      </c>
    </row>
    <row r="131" spans="1:9" ht="15" customHeight="1" x14ac:dyDescent="0.25">
      <c r="A131" s="28">
        <v>633006</v>
      </c>
      <c r="B131" s="26" t="s">
        <v>51</v>
      </c>
      <c r="C131" s="28">
        <v>20</v>
      </c>
      <c r="D131" s="28">
        <v>10</v>
      </c>
      <c r="E131" s="28">
        <v>0</v>
      </c>
      <c r="F131" s="28">
        <v>10</v>
      </c>
      <c r="G131" s="28">
        <v>0</v>
      </c>
      <c r="H131" s="28">
        <v>0</v>
      </c>
      <c r="I131" s="28">
        <v>0</v>
      </c>
    </row>
    <row r="132" spans="1:9" ht="15" customHeight="1" x14ac:dyDescent="0.25">
      <c r="A132" s="28">
        <v>634001</v>
      </c>
      <c r="B132" s="26" t="s">
        <v>52</v>
      </c>
      <c r="C132" s="28">
        <v>10</v>
      </c>
      <c r="D132" s="28">
        <v>10</v>
      </c>
      <c r="E132" s="28">
        <v>0</v>
      </c>
      <c r="F132" s="28">
        <v>10</v>
      </c>
      <c r="G132" s="28">
        <v>0</v>
      </c>
      <c r="H132" s="28">
        <v>0</v>
      </c>
      <c r="I132" s="28">
        <v>0</v>
      </c>
    </row>
    <row r="133" spans="1:9" ht="15" customHeight="1" x14ac:dyDescent="0.25">
      <c r="A133" s="28">
        <v>637014</v>
      </c>
      <c r="B133" s="26" t="s">
        <v>53</v>
      </c>
      <c r="C133" s="28">
        <v>59</v>
      </c>
      <c r="D133" s="28">
        <v>170.8</v>
      </c>
      <c r="E133" s="28">
        <v>0</v>
      </c>
      <c r="F133" s="28">
        <v>170.8</v>
      </c>
      <c r="G133" s="28">
        <v>0</v>
      </c>
      <c r="H133" s="28">
        <v>0</v>
      </c>
      <c r="I133" s="28">
        <v>0</v>
      </c>
    </row>
    <row r="134" spans="1:9" ht="15" customHeight="1" x14ac:dyDescent="0.25">
      <c r="A134" s="28">
        <v>637027</v>
      </c>
      <c r="B134" s="26" t="s">
        <v>54</v>
      </c>
      <c r="C134" s="28">
        <v>50</v>
      </c>
      <c r="D134" s="28">
        <v>100</v>
      </c>
      <c r="E134" s="28">
        <v>0</v>
      </c>
      <c r="F134" s="28">
        <v>100</v>
      </c>
      <c r="G134" s="28">
        <v>0</v>
      </c>
      <c r="H134" s="28">
        <v>0</v>
      </c>
      <c r="I134" s="28">
        <v>0</v>
      </c>
    </row>
    <row r="135" spans="1:9" ht="30.75" customHeight="1" x14ac:dyDescent="0.25">
      <c r="A135" s="45" t="s">
        <v>55</v>
      </c>
      <c r="B135" s="43" t="s">
        <v>56</v>
      </c>
      <c r="C135" s="48">
        <f>C136</f>
        <v>5159.3500000000004</v>
      </c>
      <c r="D135" s="48">
        <f>D136</f>
        <v>3817</v>
      </c>
      <c r="E135" s="47">
        <v>4020</v>
      </c>
      <c r="F135" s="47">
        <f>F136</f>
        <v>5159</v>
      </c>
      <c r="G135" s="47">
        <v>4020</v>
      </c>
      <c r="H135" s="47">
        <v>4020</v>
      </c>
      <c r="I135" s="47">
        <v>4020</v>
      </c>
    </row>
    <row r="136" spans="1:9" ht="15.75" x14ac:dyDescent="0.25">
      <c r="A136" s="26">
        <v>651003</v>
      </c>
      <c r="B136" s="26" t="s">
        <v>57</v>
      </c>
      <c r="C136" s="27">
        <v>5159.3500000000004</v>
      </c>
      <c r="D136" s="27">
        <v>3817</v>
      </c>
      <c r="E136" s="27">
        <v>4020</v>
      </c>
      <c r="F136" s="27">
        <v>5159</v>
      </c>
      <c r="G136" s="27">
        <v>4020</v>
      </c>
      <c r="H136" s="27">
        <v>4020</v>
      </c>
      <c r="I136" s="27">
        <v>4020</v>
      </c>
    </row>
    <row r="137" spans="1:9" ht="21.75" customHeight="1" x14ac:dyDescent="0.25">
      <c r="A137" s="46" t="s">
        <v>227</v>
      </c>
      <c r="B137" s="43" t="s">
        <v>58</v>
      </c>
      <c r="C137" s="48">
        <f>SUM(C138:C151)</f>
        <v>4177.3999999999996</v>
      </c>
      <c r="D137" s="48">
        <f>D138+D139+D140+D141+D142+D143+D144+D145+D146+D147+D149+D150+D151</f>
        <v>5366.47</v>
      </c>
      <c r="E137" s="48">
        <f>SUM(E138:E151)</f>
        <v>4557</v>
      </c>
      <c r="F137" s="48">
        <f>F138+F139+F140+F141+F142+F143+F144+F145+F146+F147+F148+F149+F150+F151</f>
        <v>5447</v>
      </c>
      <c r="G137" s="48">
        <f>SUM(G138:G151)</f>
        <v>5447</v>
      </c>
      <c r="H137" s="48">
        <f t="shared" ref="H137:I137" si="33">SUM(H138:H151)</f>
        <v>5479</v>
      </c>
      <c r="I137" s="48">
        <f t="shared" si="33"/>
        <v>5479</v>
      </c>
    </row>
    <row r="138" spans="1:9" ht="15" customHeight="1" x14ac:dyDescent="0.25">
      <c r="A138" s="26">
        <v>633007</v>
      </c>
      <c r="B138" s="26" t="s">
        <v>59</v>
      </c>
      <c r="C138" s="27">
        <v>304</v>
      </c>
      <c r="D138" s="27">
        <v>1265</v>
      </c>
      <c r="E138" s="27">
        <v>700</v>
      </c>
      <c r="F138" s="27">
        <v>2508</v>
      </c>
      <c r="G138" s="27">
        <v>1985</v>
      </c>
      <c r="H138" s="27">
        <v>2520</v>
      </c>
      <c r="I138" s="27">
        <v>2520</v>
      </c>
    </row>
    <row r="139" spans="1:9" ht="15" customHeight="1" x14ac:dyDescent="0.25">
      <c r="A139" s="26">
        <v>632003</v>
      </c>
      <c r="B139" s="26" t="s">
        <v>245</v>
      </c>
      <c r="C139" s="27">
        <v>0</v>
      </c>
      <c r="D139" s="27">
        <v>5</v>
      </c>
      <c r="E139" s="27">
        <v>5</v>
      </c>
      <c r="F139" s="27">
        <v>5</v>
      </c>
      <c r="G139" s="27">
        <v>5</v>
      </c>
      <c r="H139" s="27">
        <v>0</v>
      </c>
      <c r="I139" s="27">
        <v>0</v>
      </c>
    </row>
    <row r="140" spans="1:9" ht="15" customHeight="1" x14ac:dyDescent="0.25">
      <c r="A140" s="26">
        <v>633006</v>
      </c>
      <c r="B140" s="26" t="s">
        <v>51</v>
      </c>
      <c r="C140" s="27">
        <v>477</v>
      </c>
      <c r="D140" s="27">
        <v>277.25</v>
      </c>
      <c r="E140" s="27">
        <v>0</v>
      </c>
      <c r="F140" s="27">
        <v>297</v>
      </c>
      <c r="G140" s="27">
        <v>212</v>
      </c>
      <c r="H140" s="27">
        <v>200</v>
      </c>
      <c r="I140" s="27">
        <v>200</v>
      </c>
    </row>
    <row r="141" spans="1:9" ht="15" customHeight="1" x14ac:dyDescent="0.25">
      <c r="A141" s="26">
        <v>633011</v>
      </c>
      <c r="B141" s="26" t="s">
        <v>191</v>
      </c>
      <c r="C141" s="27">
        <v>21</v>
      </c>
      <c r="D141" s="27">
        <v>0</v>
      </c>
      <c r="E141" s="27"/>
      <c r="F141" s="27">
        <v>0</v>
      </c>
      <c r="G141" s="27"/>
      <c r="H141" s="27"/>
      <c r="I141" s="27"/>
    </row>
    <row r="142" spans="1:9" ht="15" customHeight="1" x14ac:dyDescent="0.25">
      <c r="A142" s="26">
        <v>634001</v>
      </c>
      <c r="B142" s="26" t="s">
        <v>224</v>
      </c>
      <c r="C142" s="27">
        <v>1154</v>
      </c>
      <c r="D142" s="27">
        <v>1130</v>
      </c>
      <c r="E142" s="27">
        <v>1460</v>
      </c>
      <c r="F142" s="27">
        <v>970</v>
      </c>
      <c r="G142" s="27">
        <v>1200</v>
      </c>
      <c r="H142" s="27">
        <v>1200</v>
      </c>
      <c r="I142" s="27">
        <v>1200</v>
      </c>
    </row>
    <row r="143" spans="1:9" ht="15" customHeight="1" x14ac:dyDescent="0.25">
      <c r="A143" s="26">
        <v>633010</v>
      </c>
      <c r="B143" s="26" t="s">
        <v>25</v>
      </c>
      <c r="C143" s="32">
        <v>255.55</v>
      </c>
      <c r="D143" s="32">
        <v>651.58000000000004</v>
      </c>
      <c r="E143" s="32">
        <v>680</v>
      </c>
      <c r="F143" s="32">
        <v>276</v>
      </c>
      <c r="G143" s="32">
        <v>0</v>
      </c>
      <c r="H143" s="32">
        <v>0</v>
      </c>
      <c r="I143" s="32">
        <v>0</v>
      </c>
    </row>
    <row r="144" spans="1:9" ht="15" customHeight="1" x14ac:dyDescent="0.25">
      <c r="A144" s="26">
        <v>634003</v>
      </c>
      <c r="B144" s="26" t="s">
        <v>60</v>
      </c>
      <c r="C144" s="32">
        <v>148</v>
      </c>
      <c r="D144" s="32">
        <v>443</v>
      </c>
      <c r="E144" s="32">
        <v>450</v>
      </c>
      <c r="F144" s="32">
        <v>550</v>
      </c>
      <c r="G144" s="32">
        <v>550</v>
      </c>
      <c r="H144" s="32">
        <v>550</v>
      </c>
      <c r="I144" s="32">
        <v>550</v>
      </c>
    </row>
    <row r="145" spans="1:9" ht="15" customHeight="1" x14ac:dyDescent="0.25">
      <c r="A145" s="26">
        <v>634002</v>
      </c>
      <c r="B145" s="26" t="s">
        <v>61</v>
      </c>
      <c r="C145" s="32">
        <v>328</v>
      </c>
      <c r="D145" s="32">
        <v>1355</v>
      </c>
      <c r="E145" s="32">
        <v>300</v>
      </c>
      <c r="F145" s="32">
        <v>673</v>
      </c>
      <c r="G145" s="32">
        <v>891</v>
      </c>
      <c r="H145" s="32">
        <v>405</v>
      </c>
      <c r="I145" s="32">
        <v>405</v>
      </c>
    </row>
    <row r="146" spans="1:9" ht="15" customHeight="1" x14ac:dyDescent="0.25">
      <c r="A146" s="40">
        <v>634005</v>
      </c>
      <c r="B146" s="41" t="s">
        <v>62</v>
      </c>
      <c r="C146" s="32">
        <v>58.45</v>
      </c>
      <c r="D146" s="32">
        <v>152</v>
      </c>
      <c r="E146" s="32">
        <v>160</v>
      </c>
      <c r="F146" s="32">
        <v>76</v>
      </c>
      <c r="G146" s="32">
        <v>202</v>
      </c>
      <c r="H146" s="32">
        <v>202</v>
      </c>
      <c r="I146" s="32">
        <v>202</v>
      </c>
    </row>
    <row r="147" spans="1:9" ht="15" customHeight="1" x14ac:dyDescent="0.25">
      <c r="A147" s="40">
        <v>635006</v>
      </c>
      <c r="B147" s="41" t="s">
        <v>253</v>
      </c>
      <c r="C147" s="32">
        <v>672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</row>
    <row r="148" spans="1:9" ht="15" customHeight="1" x14ac:dyDescent="0.25">
      <c r="A148" s="40">
        <v>637001</v>
      </c>
      <c r="B148" s="41" t="s">
        <v>279</v>
      </c>
      <c r="C148" s="32"/>
      <c r="D148" s="32"/>
      <c r="E148" s="32"/>
      <c r="F148" s="32">
        <v>90</v>
      </c>
      <c r="G148" s="32">
        <v>0</v>
      </c>
      <c r="H148" s="32">
        <v>0</v>
      </c>
      <c r="I148" s="32">
        <v>0</v>
      </c>
    </row>
    <row r="149" spans="1:9" ht="15" customHeight="1" x14ac:dyDescent="0.25">
      <c r="A149" s="40">
        <v>636002</v>
      </c>
      <c r="B149" s="41" t="s">
        <v>254</v>
      </c>
      <c r="C149" s="32">
        <v>0</v>
      </c>
      <c r="D149" s="32">
        <v>2</v>
      </c>
      <c r="E149" s="32">
        <v>2</v>
      </c>
      <c r="F149" s="32">
        <v>2</v>
      </c>
      <c r="G149" s="32">
        <v>2</v>
      </c>
      <c r="H149" s="32">
        <v>2</v>
      </c>
      <c r="I149" s="32">
        <v>2</v>
      </c>
    </row>
    <row r="150" spans="1:9" ht="15" customHeight="1" x14ac:dyDescent="0.25">
      <c r="A150" s="40">
        <v>637003</v>
      </c>
      <c r="B150" s="41" t="s">
        <v>255</v>
      </c>
      <c r="C150" s="32">
        <v>1.4</v>
      </c>
      <c r="D150" s="32">
        <v>0</v>
      </c>
      <c r="E150" s="32"/>
      <c r="F150" s="32"/>
      <c r="G150" s="32"/>
      <c r="H150" s="32"/>
      <c r="I150" s="32"/>
    </row>
    <row r="151" spans="1:9" ht="15" customHeight="1" x14ac:dyDescent="0.25">
      <c r="A151" s="26">
        <v>637002</v>
      </c>
      <c r="B151" s="26" t="s">
        <v>63</v>
      </c>
      <c r="C151" s="32">
        <v>758</v>
      </c>
      <c r="D151" s="32">
        <v>85.64</v>
      </c>
      <c r="E151" s="32">
        <v>800</v>
      </c>
      <c r="F151" s="32">
        <v>0</v>
      </c>
      <c r="G151" s="32">
        <v>400</v>
      </c>
      <c r="H151" s="32">
        <v>400</v>
      </c>
      <c r="I151" s="32">
        <v>400</v>
      </c>
    </row>
    <row r="152" spans="1:9" ht="31.5" customHeight="1" x14ac:dyDescent="0.25">
      <c r="A152" s="97" t="s">
        <v>226</v>
      </c>
      <c r="B152" s="44" t="s">
        <v>64</v>
      </c>
      <c r="C152" s="48">
        <f>C153+C154+C155</f>
        <v>17515.080000000002</v>
      </c>
      <c r="D152" s="48">
        <f>D153+D154+D155</f>
        <v>64972.88</v>
      </c>
      <c r="E152" s="45">
        <f>SUM(E153:E155)</f>
        <v>42289.07</v>
      </c>
      <c r="F152" s="45">
        <f>SUM(F153:F155)</f>
        <v>19748</v>
      </c>
      <c r="G152" s="45">
        <f>SUM(G153:G155)</f>
        <v>27404</v>
      </c>
      <c r="H152" s="45">
        <f>SUM(H153:H155)</f>
        <v>47570</v>
      </c>
      <c r="I152" s="45">
        <f>SUM(I153:I155)</f>
        <v>36956</v>
      </c>
    </row>
    <row r="153" spans="1:9" ht="15" customHeight="1" x14ac:dyDescent="0.25">
      <c r="A153" s="55">
        <v>635005</v>
      </c>
      <c r="B153" s="55" t="s">
        <v>223</v>
      </c>
      <c r="C153" s="82">
        <v>415</v>
      </c>
      <c r="D153" s="82">
        <v>0</v>
      </c>
      <c r="E153" s="82">
        <v>0</v>
      </c>
      <c r="F153" s="82">
        <v>0</v>
      </c>
      <c r="G153" s="82">
        <v>0</v>
      </c>
      <c r="H153" s="82">
        <v>0</v>
      </c>
      <c r="I153" s="82">
        <v>0</v>
      </c>
    </row>
    <row r="154" spans="1:9" ht="15" customHeight="1" x14ac:dyDescent="0.25">
      <c r="A154" s="32">
        <v>635006</v>
      </c>
      <c r="B154" s="32" t="s">
        <v>66</v>
      </c>
      <c r="C154" s="32">
        <v>15302.08</v>
      </c>
      <c r="D154" s="32">
        <v>61972.88</v>
      </c>
      <c r="E154" s="32">
        <v>39289.07</v>
      </c>
      <c r="F154" s="32">
        <v>16748</v>
      </c>
      <c r="G154" s="32">
        <v>24404</v>
      </c>
      <c r="H154" s="32">
        <v>44570</v>
      </c>
      <c r="I154" s="32">
        <v>33956</v>
      </c>
    </row>
    <row r="155" spans="1:9" ht="15" customHeight="1" x14ac:dyDescent="0.25">
      <c r="A155" s="32">
        <v>637005</v>
      </c>
      <c r="B155" s="32" t="s">
        <v>37</v>
      </c>
      <c r="C155" s="32">
        <v>1798</v>
      </c>
      <c r="D155" s="32">
        <v>3000</v>
      </c>
      <c r="E155" s="32">
        <v>3000</v>
      </c>
      <c r="F155" s="32">
        <v>3000</v>
      </c>
      <c r="G155" s="32">
        <v>3000</v>
      </c>
      <c r="H155" s="32">
        <v>3000</v>
      </c>
      <c r="I155" s="32">
        <v>3000</v>
      </c>
    </row>
    <row r="156" spans="1:9" ht="22.5" customHeight="1" x14ac:dyDescent="0.25">
      <c r="A156" s="46" t="s">
        <v>202</v>
      </c>
      <c r="B156" s="43" t="s">
        <v>67</v>
      </c>
      <c r="C156" s="48">
        <f>C157+C158+C159</f>
        <v>21100</v>
      </c>
      <c r="D156" s="48">
        <f>D157+D158+D159</f>
        <v>20399</v>
      </c>
      <c r="E156" s="44">
        <f>SUM(E157:E158:E159)</f>
        <v>20000</v>
      </c>
      <c r="F156" s="44">
        <f>SUM(F157:F158:F159)</f>
        <v>20399</v>
      </c>
      <c r="G156" s="44">
        <f>SUM(G157:G158:G159)</f>
        <v>20000</v>
      </c>
      <c r="H156" s="44">
        <f>SUM(H157:H158:H159)</f>
        <v>20000</v>
      </c>
      <c r="I156" s="44">
        <f>SUM(I157:I158:I159)</f>
        <v>21100</v>
      </c>
    </row>
    <row r="157" spans="1:9" ht="15" customHeight="1" x14ac:dyDescent="0.25">
      <c r="A157" s="26">
        <v>633006</v>
      </c>
      <c r="B157" s="26" t="s">
        <v>256</v>
      </c>
      <c r="C157" s="32">
        <v>1100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1100</v>
      </c>
    </row>
    <row r="158" spans="1:9" ht="15" customHeight="1" x14ac:dyDescent="0.25">
      <c r="A158" s="32">
        <v>637004</v>
      </c>
      <c r="B158" s="32" t="s">
        <v>68</v>
      </c>
      <c r="C158" s="32">
        <v>20000</v>
      </c>
      <c r="D158" s="32">
        <v>20399</v>
      </c>
      <c r="E158" s="32">
        <v>20000</v>
      </c>
      <c r="F158" s="32">
        <v>20399</v>
      </c>
      <c r="G158" s="32">
        <v>20000</v>
      </c>
      <c r="H158" s="32">
        <v>20000</v>
      </c>
      <c r="I158" s="32">
        <v>20000</v>
      </c>
    </row>
    <row r="159" spans="1:9" ht="15" customHeight="1" x14ac:dyDescent="0.25">
      <c r="A159" s="32">
        <v>637005</v>
      </c>
      <c r="B159" s="32" t="s">
        <v>247</v>
      </c>
      <c r="C159" s="32">
        <v>0</v>
      </c>
      <c r="D159" s="32">
        <v>0</v>
      </c>
      <c r="E159" s="32">
        <v>0</v>
      </c>
      <c r="F159" s="32">
        <v>0</v>
      </c>
      <c r="G159" s="32">
        <v>0</v>
      </c>
      <c r="H159" s="32">
        <v>0</v>
      </c>
      <c r="I159" s="32">
        <v>0</v>
      </c>
    </row>
    <row r="160" spans="1:9" ht="20.25" customHeight="1" x14ac:dyDescent="0.25">
      <c r="A160" s="46" t="s">
        <v>203</v>
      </c>
      <c r="B160" s="43" t="s">
        <v>69</v>
      </c>
      <c r="C160" s="48">
        <f t="shared" ref="C160" si="34">SUM(C161:C170)</f>
        <v>8494</v>
      </c>
      <c r="D160" s="48">
        <f>D161+D162+D163+D164+D165+D166+D167+D168+D169+D170</f>
        <v>4759</v>
      </c>
      <c r="E160" s="44">
        <f t="shared" ref="E160" si="35">SUM(E161:E170)</f>
        <v>4005</v>
      </c>
      <c r="F160" s="44">
        <f t="shared" ref="F160:H160" si="36">SUM(F161:F170)</f>
        <v>6437</v>
      </c>
      <c r="G160" s="44">
        <f t="shared" si="36"/>
        <v>4605</v>
      </c>
      <c r="H160" s="44">
        <f t="shared" si="36"/>
        <v>4205</v>
      </c>
      <c r="I160" s="44">
        <f t="shared" ref="I160" si="37">SUM(I161:I170)</f>
        <v>4205</v>
      </c>
    </row>
    <row r="161" spans="1:9" ht="15" customHeight="1" x14ac:dyDescent="0.25">
      <c r="A161" s="92">
        <v>632002</v>
      </c>
      <c r="B161" s="92" t="s">
        <v>19</v>
      </c>
      <c r="C161" s="75">
        <v>2402</v>
      </c>
      <c r="D161" s="75">
        <v>2400</v>
      </c>
      <c r="E161" s="93">
        <v>2400</v>
      </c>
      <c r="F161" s="93">
        <v>2400</v>
      </c>
      <c r="G161" s="93">
        <v>2400</v>
      </c>
      <c r="H161" s="93">
        <v>2400</v>
      </c>
      <c r="I161" s="93">
        <v>2400</v>
      </c>
    </row>
    <row r="162" spans="1:9" ht="15" customHeight="1" x14ac:dyDescent="0.25">
      <c r="A162" s="26">
        <v>632001</v>
      </c>
      <c r="B162" s="26" t="s">
        <v>70</v>
      </c>
      <c r="C162" s="32">
        <v>133</v>
      </c>
      <c r="D162" s="32">
        <v>140</v>
      </c>
      <c r="E162" s="32">
        <v>140</v>
      </c>
      <c r="F162" s="32">
        <v>140</v>
      </c>
      <c r="G162" s="32">
        <v>140</v>
      </c>
      <c r="H162" s="32">
        <v>140</v>
      </c>
      <c r="I162" s="32">
        <v>140</v>
      </c>
    </row>
    <row r="163" spans="1:9" ht="15" customHeight="1" x14ac:dyDescent="0.25">
      <c r="A163" s="26">
        <v>633015</v>
      </c>
      <c r="B163" s="26" t="s">
        <v>71</v>
      </c>
      <c r="C163" s="32">
        <v>203</v>
      </c>
      <c r="D163" s="32">
        <v>204</v>
      </c>
      <c r="E163" s="32">
        <v>200</v>
      </c>
      <c r="F163" s="32">
        <v>100</v>
      </c>
      <c r="G163" s="32">
        <v>100</v>
      </c>
      <c r="H163" s="32">
        <v>100</v>
      </c>
      <c r="I163" s="32">
        <v>100</v>
      </c>
    </row>
    <row r="164" spans="1:9" ht="15" customHeight="1" x14ac:dyDescent="0.25">
      <c r="A164" s="26">
        <v>635004</v>
      </c>
      <c r="B164" s="26" t="s">
        <v>72</v>
      </c>
      <c r="C164" s="32">
        <v>0</v>
      </c>
      <c r="D164" s="32">
        <v>408</v>
      </c>
      <c r="E164" s="32">
        <v>0</v>
      </c>
      <c r="F164" s="32">
        <v>2500</v>
      </c>
      <c r="G164" s="32">
        <v>500</v>
      </c>
      <c r="H164" s="32">
        <v>500</v>
      </c>
      <c r="I164" s="32">
        <v>500</v>
      </c>
    </row>
    <row r="165" spans="1:9" ht="15" customHeight="1" x14ac:dyDescent="0.25">
      <c r="A165" s="26">
        <v>635006</v>
      </c>
      <c r="B165" s="26" t="s">
        <v>33</v>
      </c>
      <c r="C165" s="32">
        <v>3458</v>
      </c>
      <c r="D165" s="32">
        <v>304</v>
      </c>
      <c r="E165" s="32">
        <v>500</v>
      </c>
      <c r="F165" s="32">
        <v>300</v>
      </c>
      <c r="G165" s="32">
        <v>300</v>
      </c>
      <c r="H165" s="32">
        <v>300</v>
      </c>
      <c r="I165" s="32">
        <v>300</v>
      </c>
    </row>
    <row r="166" spans="1:9" ht="15" customHeight="1" x14ac:dyDescent="0.25">
      <c r="A166" s="26">
        <v>633006</v>
      </c>
      <c r="B166" s="26" t="s">
        <v>51</v>
      </c>
      <c r="C166" s="32">
        <v>406</v>
      </c>
      <c r="D166" s="32">
        <v>100</v>
      </c>
      <c r="E166" s="32">
        <v>100</v>
      </c>
      <c r="F166" s="32">
        <v>100</v>
      </c>
      <c r="G166" s="32">
        <v>100</v>
      </c>
      <c r="H166" s="32">
        <v>100</v>
      </c>
      <c r="I166" s="32">
        <v>100</v>
      </c>
    </row>
    <row r="167" spans="1:9" ht="15" customHeight="1" x14ac:dyDescent="0.25">
      <c r="A167" s="26">
        <v>637004</v>
      </c>
      <c r="B167" s="26" t="s">
        <v>73</v>
      </c>
      <c r="C167" s="32">
        <v>743</v>
      </c>
      <c r="D167" s="32">
        <v>438</v>
      </c>
      <c r="E167" s="32">
        <v>0</v>
      </c>
      <c r="F167" s="32">
        <v>0</v>
      </c>
      <c r="G167" s="32">
        <v>400</v>
      </c>
      <c r="H167" s="32">
        <v>0</v>
      </c>
      <c r="I167" s="32">
        <v>0</v>
      </c>
    </row>
    <row r="168" spans="1:9" ht="15" customHeight="1" x14ac:dyDescent="0.25">
      <c r="A168" s="26">
        <v>637015</v>
      </c>
      <c r="B168" s="26" t="s">
        <v>74</v>
      </c>
      <c r="C168" s="32">
        <v>499</v>
      </c>
      <c r="D168" s="32">
        <v>499</v>
      </c>
      <c r="E168" s="32">
        <v>499</v>
      </c>
      <c r="F168" s="32">
        <v>499</v>
      </c>
      <c r="G168" s="32">
        <v>499</v>
      </c>
      <c r="H168" s="32">
        <v>499</v>
      </c>
      <c r="I168" s="32">
        <v>499</v>
      </c>
    </row>
    <row r="169" spans="1:9" ht="15" customHeight="1" x14ac:dyDescent="0.25">
      <c r="A169" s="26">
        <v>637018</v>
      </c>
      <c r="B169" s="26" t="s">
        <v>179</v>
      </c>
      <c r="C169" s="32">
        <v>484</v>
      </c>
      <c r="D169" s="32">
        <v>100</v>
      </c>
      <c r="E169" s="32">
        <v>0</v>
      </c>
      <c r="F169" s="32">
        <v>232</v>
      </c>
      <c r="G169" s="32">
        <v>0</v>
      </c>
      <c r="H169" s="32">
        <v>0</v>
      </c>
      <c r="I169" s="32">
        <v>0</v>
      </c>
    </row>
    <row r="170" spans="1:9" ht="15" customHeight="1" x14ac:dyDescent="0.25">
      <c r="A170" s="26">
        <v>637027</v>
      </c>
      <c r="B170" s="26" t="s">
        <v>75</v>
      </c>
      <c r="C170" s="32">
        <v>166</v>
      </c>
      <c r="D170" s="32">
        <v>166</v>
      </c>
      <c r="E170" s="32">
        <v>166</v>
      </c>
      <c r="F170" s="32">
        <v>166</v>
      </c>
      <c r="G170" s="32">
        <v>166</v>
      </c>
      <c r="H170" s="32">
        <v>166</v>
      </c>
      <c r="I170" s="32">
        <v>166</v>
      </c>
    </row>
    <row r="171" spans="1:9" ht="24.75" customHeight="1" x14ac:dyDescent="0.25">
      <c r="A171" s="46" t="s">
        <v>201</v>
      </c>
      <c r="B171" s="43" t="s">
        <v>76</v>
      </c>
      <c r="C171" s="49">
        <f t="shared" ref="C171:I171" si="38">SUM(C172:C188)</f>
        <v>59876</v>
      </c>
      <c r="D171" s="49">
        <f>D172+D173+D174+D175+D176+D177+D178+D179+D180+D181+D182+D183+D184+D185+D186+D187+D188</f>
        <v>29724.910000000003</v>
      </c>
      <c r="E171" s="49">
        <f t="shared" ref="E171" si="39">SUM(E172:E188)</f>
        <v>0</v>
      </c>
      <c r="F171" s="49">
        <v>0</v>
      </c>
      <c r="G171" s="49">
        <f t="shared" si="38"/>
        <v>0</v>
      </c>
      <c r="H171" s="49">
        <f t="shared" si="38"/>
        <v>0</v>
      </c>
      <c r="I171" s="49">
        <f t="shared" si="38"/>
        <v>0</v>
      </c>
    </row>
    <row r="172" spans="1:9" ht="15" customHeight="1" x14ac:dyDescent="0.25">
      <c r="A172" s="26">
        <v>611</v>
      </c>
      <c r="B172" s="26" t="s">
        <v>4</v>
      </c>
      <c r="C172" s="32">
        <v>36817</v>
      </c>
      <c r="D172" s="32">
        <v>15526.7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</row>
    <row r="173" spans="1:9" ht="15" customHeight="1" x14ac:dyDescent="0.25">
      <c r="A173" s="26">
        <v>621</v>
      </c>
      <c r="B173" s="26" t="s">
        <v>8</v>
      </c>
      <c r="C173" s="32">
        <v>2930</v>
      </c>
      <c r="D173" s="32">
        <v>5961.99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</row>
    <row r="174" spans="1:9" ht="15" customHeight="1" x14ac:dyDescent="0.25">
      <c r="A174" s="26">
        <v>623</v>
      </c>
      <c r="B174" s="26" t="s">
        <v>210</v>
      </c>
      <c r="C174" s="32">
        <v>352</v>
      </c>
      <c r="D174" s="32">
        <v>83</v>
      </c>
      <c r="E174" s="27"/>
      <c r="F174" s="27">
        <v>0</v>
      </c>
      <c r="G174" s="27"/>
      <c r="H174" s="27"/>
      <c r="I174" s="27"/>
    </row>
    <row r="175" spans="1:9" ht="15" customHeight="1" x14ac:dyDescent="0.25">
      <c r="A175" s="26">
        <v>625001</v>
      </c>
      <c r="B175" s="26" t="s">
        <v>9</v>
      </c>
      <c r="C175" s="32">
        <v>517</v>
      </c>
      <c r="D175" s="32">
        <v>259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</row>
    <row r="176" spans="1:9" ht="15" customHeight="1" x14ac:dyDescent="0.25">
      <c r="A176" s="26">
        <v>6025002</v>
      </c>
      <c r="B176" s="26" t="s">
        <v>10</v>
      </c>
      <c r="C176" s="32">
        <v>5166</v>
      </c>
      <c r="D176" s="32">
        <v>2581.7199999999998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</row>
    <row r="177" spans="1:9" ht="15" customHeight="1" x14ac:dyDescent="0.25">
      <c r="A177" s="26">
        <v>625003</v>
      </c>
      <c r="B177" s="26" t="s">
        <v>11</v>
      </c>
      <c r="C177" s="32">
        <v>295</v>
      </c>
      <c r="D177" s="32">
        <v>148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</row>
    <row r="178" spans="1:9" ht="15" customHeight="1" x14ac:dyDescent="0.25">
      <c r="A178" s="26">
        <v>625004</v>
      </c>
      <c r="B178" s="26" t="s">
        <v>12</v>
      </c>
      <c r="C178" s="32">
        <v>1107</v>
      </c>
      <c r="D178" s="32">
        <v>554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</row>
    <row r="179" spans="1:9" ht="15" customHeight="1" x14ac:dyDescent="0.25">
      <c r="A179" s="30">
        <v>625005</v>
      </c>
      <c r="B179" s="30" t="s">
        <v>13</v>
      </c>
      <c r="C179" s="32">
        <v>369</v>
      </c>
      <c r="D179" s="31">
        <v>185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</row>
    <row r="180" spans="1:9" ht="15" customHeight="1" x14ac:dyDescent="0.25">
      <c r="A180" s="30">
        <v>627</v>
      </c>
      <c r="B180" s="30" t="s">
        <v>15</v>
      </c>
      <c r="C180" s="32">
        <v>61</v>
      </c>
      <c r="D180" s="31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</row>
    <row r="181" spans="1:9" ht="15" customHeight="1" x14ac:dyDescent="0.25">
      <c r="A181" s="26">
        <v>625007</v>
      </c>
      <c r="B181" s="26" t="s">
        <v>48</v>
      </c>
      <c r="C181" s="32">
        <v>1753</v>
      </c>
      <c r="D181" s="32">
        <v>876</v>
      </c>
      <c r="E181" s="27">
        <v>0</v>
      </c>
      <c r="F181" s="27">
        <v>0</v>
      </c>
      <c r="G181" s="27">
        <v>0</v>
      </c>
      <c r="H181" s="27">
        <v>0</v>
      </c>
      <c r="I181" s="27">
        <v>0</v>
      </c>
    </row>
    <row r="182" spans="1:9" ht="15" customHeight="1" x14ac:dyDescent="0.25">
      <c r="A182" s="26">
        <v>633004</v>
      </c>
      <c r="B182" s="26" t="s">
        <v>211</v>
      </c>
      <c r="C182" s="32">
        <v>1244</v>
      </c>
      <c r="D182" s="32">
        <v>651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</row>
    <row r="183" spans="1:9" ht="15" customHeight="1" x14ac:dyDescent="0.25">
      <c r="A183" s="26">
        <v>633010</v>
      </c>
      <c r="B183" s="26" t="s">
        <v>77</v>
      </c>
      <c r="C183" s="32">
        <v>1395</v>
      </c>
      <c r="D183" s="32">
        <v>226.22</v>
      </c>
      <c r="E183" s="32">
        <v>0</v>
      </c>
      <c r="F183" s="32">
        <v>0</v>
      </c>
      <c r="G183" s="32">
        <v>0</v>
      </c>
      <c r="H183" s="32">
        <v>0</v>
      </c>
      <c r="I183" s="32">
        <v>0</v>
      </c>
    </row>
    <row r="184" spans="1:9" ht="15" customHeight="1" x14ac:dyDescent="0.25">
      <c r="A184" s="26">
        <v>637016</v>
      </c>
      <c r="B184" s="26" t="s">
        <v>222</v>
      </c>
      <c r="C184" s="32">
        <v>464</v>
      </c>
      <c r="D184" s="32">
        <v>199</v>
      </c>
      <c r="E184" s="32">
        <v>0</v>
      </c>
      <c r="F184" s="32">
        <v>0</v>
      </c>
      <c r="G184" s="32">
        <v>0</v>
      </c>
      <c r="H184" s="32">
        <v>0</v>
      </c>
      <c r="I184" s="32">
        <v>0</v>
      </c>
    </row>
    <row r="185" spans="1:9" ht="15" customHeight="1" x14ac:dyDescent="0.25">
      <c r="A185" s="26">
        <v>633006</v>
      </c>
      <c r="B185" s="26" t="s">
        <v>79</v>
      </c>
      <c r="C185" s="32">
        <v>0</v>
      </c>
      <c r="D185" s="32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</row>
    <row r="186" spans="1:9" ht="15" customHeight="1" x14ac:dyDescent="0.25">
      <c r="A186" s="26">
        <v>637015</v>
      </c>
      <c r="B186" s="26" t="s">
        <v>173</v>
      </c>
      <c r="C186" s="32">
        <v>54</v>
      </c>
      <c r="D186" s="32">
        <v>13.28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</row>
    <row r="187" spans="1:9" ht="15" customHeight="1" x14ac:dyDescent="0.25">
      <c r="A187" s="26">
        <v>637014</v>
      </c>
      <c r="B187" s="26" t="s">
        <v>39</v>
      </c>
      <c r="C187" s="32">
        <v>6621</v>
      </c>
      <c r="D187" s="32">
        <v>2339</v>
      </c>
      <c r="E187" s="28">
        <v>0</v>
      </c>
      <c r="F187" s="28">
        <v>70</v>
      </c>
      <c r="G187" s="28">
        <v>0</v>
      </c>
      <c r="H187" s="28">
        <v>0</v>
      </c>
      <c r="I187" s="28">
        <v>0</v>
      </c>
    </row>
    <row r="188" spans="1:9" ht="15" customHeight="1" x14ac:dyDescent="0.25">
      <c r="A188" s="26">
        <v>642015</v>
      </c>
      <c r="B188" s="26" t="s">
        <v>80</v>
      </c>
      <c r="C188" s="32">
        <v>731</v>
      </c>
      <c r="D188" s="32">
        <v>121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</row>
    <row r="189" spans="1:9" ht="22.5" customHeight="1" x14ac:dyDescent="0.25">
      <c r="A189" s="46" t="s">
        <v>217</v>
      </c>
      <c r="B189" s="43" t="s">
        <v>81</v>
      </c>
      <c r="C189" s="48">
        <f t="shared" ref="C189:I189" si="40">C190+C191+C192</f>
        <v>10044</v>
      </c>
      <c r="D189" s="48">
        <f t="shared" si="40"/>
        <v>9702.98</v>
      </c>
      <c r="E189" s="49">
        <f t="shared" si="40"/>
        <v>9593</v>
      </c>
      <c r="F189" s="49">
        <f t="shared" si="40"/>
        <v>9593</v>
      </c>
      <c r="G189" s="49">
        <f t="shared" si="40"/>
        <v>9593</v>
      </c>
      <c r="H189" s="49">
        <f t="shared" si="40"/>
        <v>9593</v>
      </c>
      <c r="I189" s="49">
        <f t="shared" si="40"/>
        <v>9593</v>
      </c>
    </row>
    <row r="190" spans="1:9" ht="15" customHeight="1" x14ac:dyDescent="0.25">
      <c r="A190" s="26">
        <v>632001</v>
      </c>
      <c r="B190" s="26" t="s">
        <v>70</v>
      </c>
      <c r="C190" s="32">
        <v>8811</v>
      </c>
      <c r="D190" s="32">
        <v>9593</v>
      </c>
      <c r="E190" s="37">
        <v>9593</v>
      </c>
      <c r="F190" s="37">
        <v>9593</v>
      </c>
      <c r="G190" s="37">
        <v>9593</v>
      </c>
      <c r="H190" s="37">
        <v>9593</v>
      </c>
      <c r="I190" s="37">
        <v>9593</v>
      </c>
    </row>
    <row r="191" spans="1:9" ht="15" customHeight="1" x14ac:dyDescent="0.25">
      <c r="A191" s="26">
        <v>633006</v>
      </c>
      <c r="B191" s="26" t="s">
        <v>51</v>
      </c>
      <c r="C191" s="32">
        <v>135</v>
      </c>
      <c r="D191" s="32">
        <v>109.98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</row>
    <row r="192" spans="1:9" ht="15" customHeight="1" x14ac:dyDescent="0.25">
      <c r="A192" s="26">
        <v>637005</v>
      </c>
      <c r="B192" s="26" t="s">
        <v>82</v>
      </c>
      <c r="C192" s="32">
        <v>1098</v>
      </c>
      <c r="D192" s="32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</row>
    <row r="193" spans="1:10" ht="28.5" customHeight="1" x14ac:dyDescent="0.25">
      <c r="A193" s="46" t="s">
        <v>200</v>
      </c>
      <c r="B193" s="43" t="s">
        <v>83</v>
      </c>
      <c r="C193" s="48">
        <f>C194+C195+C197</f>
        <v>14200</v>
      </c>
      <c r="D193" s="48">
        <f>D194+D195+D197</f>
        <v>18838</v>
      </c>
      <c r="E193" s="49">
        <f>E194+E195+E197</f>
        <v>15000</v>
      </c>
      <c r="F193" s="49">
        <f>F194+F195+F196+F197</f>
        <v>16699</v>
      </c>
      <c r="G193" s="49">
        <f>G194+G195+G196+G197</f>
        <v>15000</v>
      </c>
      <c r="H193" s="49">
        <f>H194+H195+H196+H197</f>
        <v>15000</v>
      </c>
      <c r="I193" s="49">
        <f>I194+I195+I196+I197</f>
        <v>15000</v>
      </c>
    </row>
    <row r="194" spans="1:10" ht="15" customHeight="1" x14ac:dyDescent="0.25">
      <c r="A194" s="26">
        <v>642001</v>
      </c>
      <c r="B194" s="26" t="s">
        <v>84</v>
      </c>
      <c r="C194" s="32">
        <v>14200</v>
      </c>
      <c r="D194" s="32">
        <v>17500</v>
      </c>
      <c r="E194" s="37">
        <v>15000</v>
      </c>
      <c r="F194" s="37">
        <v>16500</v>
      </c>
      <c r="G194" s="37">
        <v>15000</v>
      </c>
      <c r="H194" s="37">
        <v>15000</v>
      </c>
      <c r="I194" s="37">
        <v>15000</v>
      </c>
    </row>
    <row r="195" spans="1:10" ht="15" customHeight="1" x14ac:dyDescent="0.25">
      <c r="A195" s="26">
        <v>633006</v>
      </c>
      <c r="B195" s="26" t="s">
        <v>51</v>
      </c>
      <c r="C195" s="32">
        <v>0</v>
      </c>
      <c r="D195" s="32">
        <v>19</v>
      </c>
      <c r="E195" s="37">
        <v>0</v>
      </c>
      <c r="F195" s="37">
        <v>19</v>
      </c>
      <c r="G195" s="37">
        <v>0</v>
      </c>
      <c r="H195" s="37">
        <v>0</v>
      </c>
      <c r="I195" s="37">
        <v>0</v>
      </c>
    </row>
    <row r="196" spans="1:10" ht="15" customHeight="1" x14ac:dyDescent="0.25">
      <c r="A196" s="26">
        <v>637005</v>
      </c>
      <c r="B196" s="26" t="s">
        <v>37</v>
      </c>
      <c r="C196" s="32">
        <v>0</v>
      </c>
      <c r="D196" s="32">
        <v>0</v>
      </c>
      <c r="E196" s="37">
        <v>0</v>
      </c>
      <c r="F196" s="37">
        <v>180</v>
      </c>
      <c r="G196" s="37">
        <v>0</v>
      </c>
      <c r="H196" s="37">
        <v>0</v>
      </c>
      <c r="I196" s="37">
        <v>0</v>
      </c>
    </row>
    <row r="197" spans="1:10" ht="15" customHeight="1" x14ac:dyDescent="0.25">
      <c r="A197" s="26">
        <v>633004</v>
      </c>
      <c r="B197" s="26" t="s">
        <v>236</v>
      </c>
      <c r="C197" s="32">
        <v>0</v>
      </c>
      <c r="D197" s="32">
        <v>1319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</row>
    <row r="198" spans="1:10" ht="15" customHeight="1" x14ac:dyDescent="0.25">
      <c r="A198" s="43" t="s">
        <v>199</v>
      </c>
      <c r="B198" s="43" t="s">
        <v>85</v>
      </c>
      <c r="C198" s="49">
        <v>166</v>
      </c>
      <c r="D198" s="49">
        <v>166</v>
      </c>
      <c r="E198" s="49">
        <v>166</v>
      </c>
      <c r="F198" s="49">
        <v>166</v>
      </c>
      <c r="G198" s="49">
        <v>166</v>
      </c>
      <c r="H198" s="49">
        <v>166</v>
      </c>
      <c r="I198" s="49">
        <v>166</v>
      </c>
    </row>
    <row r="199" spans="1:10" ht="15" customHeight="1" x14ac:dyDescent="0.25">
      <c r="A199" s="26">
        <v>633009</v>
      </c>
      <c r="B199" s="26" t="s">
        <v>86</v>
      </c>
      <c r="C199" s="32">
        <v>166</v>
      </c>
      <c r="D199" s="32">
        <v>166</v>
      </c>
      <c r="E199" s="37">
        <v>166</v>
      </c>
      <c r="F199" s="37">
        <v>166</v>
      </c>
      <c r="G199" s="37">
        <v>166</v>
      </c>
      <c r="H199" s="37">
        <v>166</v>
      </c>
      <c r="I199" s="37">
        <v>166</v>
      </c>
    </row>
    <row r="200" spans="1:10" ht="30.75" customHeight="1" x14ac:dyDescent="0.25">
      <c r="A200" s="46" t="s">
        <v>199</v>
      </c>
      <c r="B200" s="43" t="s">
        <v>87</v>
      </c>
      <c r="C200" s="48">
        <f>C201+C202+C203+C204+C205</f>
        <v>2243.0300000000002</v>
      </c>
      <c r="D200" s="48">
        <f>D201+D202+D203+D204+D205</f>
        <v>2734</v>
      </c>
      <c r="E200" s="45">
        <f>E201+E202+E203+E204+E205+E206</f>
        <v>2742</v>
      </c>
      <c r="F200" s="45">
        <f>F201+F202+F203+F204+F205+F206</f>
        <v>3392</v>
      </c>
      <c r="G200" s="45">
        <f>G201+G202+G203+G204+G205+G206</f>
        <v>6592</v>
      </c>
      <c r="H200" s="45">
        <f>H201+H202+H203+H204+H205+H206</f>
        <v>6592</v>
      </c>
      <c r="I200" s="45">
        <f>I201+I202+I203+I204+I205+I206</f>
        <v>6592</v>
      </c>
      <c r="J200" s="80"/>
    </row>
    <row r="201" spans="1:10" ht="15" customHeight="1" x14ac:dyDescent="0.25">
      <c r="A201" s="26">
        <v>633006</v>
      </c>
      <c r="B201" s="26" t="s">
        <v>65</v>
      </c>
      <c r="C201" s="27">
        <v>651.07000000000005</v>
      </c>
      <c r="D201" s="27">
        <v>783.72</v>
      </c>
      <c r="E201" s="27">
        <v>200</v>
      </c>
      <c r="F201" s="27">
        <v>250</v>
      </c>
      <c r="G201" s="27">
        <v>200</v>
      </c>
      <c r="H201" s="27">
        <v>200</v>
      </c>
      <c r="I201" s="27">
        <v>200</v>
      </c>
    </row>
    <row r="202" spans="1:10" ht="15" customHeight="1" x14ac:dyDescent="0.25">
      <c r="A202" s="26">
        <v>637002</v>
      </c>
      <c r="B202" s="26" t="s">
        <v>88</v>
      </c>
      <c r="C202" s="27">
        <v>1250</v>
      </c>
      <c r="D202" s="27">
        <v>1558.28</v>
      </c>
      <c r="E202" s="27">
        <v>2150</v>
      </c>
      <c r="F202" s="27">
        <v>2150</v>
      </c>
      <c r="G202" s="27">
        <v>6000</v>
      </c>
      <c r="H202" s="27">
        <v>6000</v>
      </c>
      <c r="I202" s="27">
        <v>6000</v>
      </c>
    </row>
    <row r="203" spans="1:10" ht="15" customHeight="1" x14ac:dyDescent="0.25">
      <c r="A203" s="26">
        <v>637004</v>
      </c>
      <c r="B203" s="26" t="s">
        <v>89</v>
      </c>
      <c r="C203" s="27">
        <v>20</v>
      </c>
      <c r="D203" s="27">
        <v>20</v>
      </c>
      <c r="E203" s="27">
        <v>20</v>
      </c>
      <c r="F203" s="27">
        <v>20</v>
      </c>
      <c r="G203" s="27">
        <v>20</v>
      </c>
      <c r="H203" s="27">
        <v>20</v>
      </c>
      <c r="I203" s="27">
        <v>20</v>
      </c>
    </row>
    <row r="204" spans="1:10" ht="15" customHeight="1" x14ac:dyDescent="0.25">
      <c r="A204" s="26">
        <v>637027</v>
      </c>
      <c r="B204" s="26" t="s">
        <v>180</v>
      </c>
      <c r="C204" s="27">
        <v>209.96</v>
      </c>
      <c r="D204" s="27">
        <v>260</v>
      </c>
      <c r="E204" s="27">
        <v>260</v>
      </c>
      <c r="F204" s="27">
        <v>260</v>
      </c>
      <c r="G204" s="27">
        <v>260</v>
      </c>
      <c r="H204" s="27">
        <v>260</v>
      </c>
      <c r="I204" s="27">
        <v>260</v>
      </c>
    </row>
    <row r="205" spans="1:10" ht="15" customHeight="1" x14ac:dyDescent="0.25">
      <c r="A205" s="26">
        <v>637012</v>
      </c>
      <c r="B205" s="26" t="s">
        <v>90</v>
      </c>
      <c r="C205" s="27">
        <v>112</v>
      </c>
      <c r="D205" s="27">
        <v>112</v>
      </c>
      <c r="E205" s="27">
        <v>112</v>
      </c>
      <c r="F205" s="27">
        <v>112</v>
      </c>
      <c r="G205" s="27">
        <v>112</v>
      </c>
      <c r="H205" s="27">
        <v>112</v>
      </c>
      <c r="I205" s="27">
        <v>112</v>
      </c>
    </row>
    <row r="206" spans="1:10" ht="15" customHeight="1" x14ac:dyDescent="0.25">
      <c r="A206" s="26">
        <v>642001</v>
      </c>
      <c r="B206" s="26" t="s">
        <v>285</v>
      </c>
      <c r="C206" s="27">
        <v>0</v>
      </c>
      <c r="D206" s="27">
        <v>0</v>
      </c>
      <c r="E206" s="27">
        <v>0</v>
      </c>
      <c r="F206" s="27">
        <v>600</v>
      </c>
      <c r="G206" s="27">
        <v>0</v>
      </c>
      <c r="H206" s="27">
        <v>0</v>
      </c>
      <c r="I206" s="27">
        <v>0</v>
      </c>
    </row>
    <row r="207" spans="1:10" ht="15" customHeight="1" x14ac:dyDescent="0.25">
      <c r="A207" s="46" t="s">
        <v>282</v>
      </c>
      <c r="B207" s="43" t="s">
        <v>175</v>
      </c>
      <c r="C207" s="47">
        <v>0</v>
      </c>
      <c r="D207" s="47">
        <v>0</v>
      </c>
      <c r="E207" s="47">
        <v>0</v>
      </c>
      <c r="F207" s="47">
        <v>244</v>
      </c>
      <c r="G207" s="47">
        <v>0</v>
      </c>
      <c r="H207" s="47">
        <v>0</v>
      </c>
      <c r="I207" s="47">
        <v>0</v>
      </c>
    </row>
    <row r="208" spans="1:10" ht="15" customHeight="1" x14ac:dyDescent="0.25">
      <c r="A208" s="26">
        <v>633006</v>
      </c>
      <c r="B208" s="26" t="s">
        <v>283</v>
      </c>
      <c r="C208" s="27">
        <v>0</v>
      </c>
      <c r="D208" s="27">
        <v>0</v>
      </c>
      <c r="E208" s="27">
        <v>0</v>
      </c>
      <c r="F208" s="27">
        <v>244</v>
      </c>
      <c r="G208" s="27">
        <v>0</v>
      </c>
      <c r="H208" s="27">
        <v>0</v>
      </c>
      <c r="I208" s="27">
        <v>0</v>
      </c>
    </row>
    <row r="209" spans="1:9" ht="26.25" customHeight="1" x14ac:dyDescent="0.25">
      <c r="A209" s="46" t="s">
        <v>204</v>
      </c>
      <c r="B209" s="43" t="s">
        <v>91</v>
      </c>
      <c r="C209" s="49">
        <f t="shared" ref="C209:I209" si="41">SUM(C210:C215)</f>
        <v>1734</v>
      </c>
      <c r="D209" s="49">
        <f>D210+D211+D213+D214+D215</f>
        <v>3747</v>
      </c>
      <c r="E209" s="49">
        <f t="shared" ref="E209" si="42">SUM(E210:E215)</f>
        <v>1158</v>
      </c>
      <c r="F209" s="49">
        <f t="shared" si="41"/>
        <v>3554</v>
      </c>
      <c r="G209" s="49">
        <f t="shared" si="41"/>
        <v>1158</v>
      </c>
      <c r="H209" s="49">
        <f t="shared" si="41"/>
        <v>1158</v>
      </c>
      <c r="I209" s="49">
        <f t="shared" si="41"/>
        <v>1158</v>
      </c>
    </row>
    <row r="210" spans="1:9" ht="15" customHeight="1" x14ac:dyDescent="0.25">
      <c r="A210" s="26">
        <v>632001</v>
      </c>
      <c r="B210" s="26" t="s">
        <v>181</v>
      </c>
      <c r="C210" s="32">
        <v>266</v>
      </c>
      <c r="D210" s="32">
        <v>1313</v>
      </c>
      <c r="E210" s="37">
        <v>787</v>
      </c>
      <c r="F210" s="37">
        <v>787</v>
      </c>
      <c r="G210" s="37">
        <v>787</v>
      </c>
      <c r="H210" s="37">
        <v>787</v>
      </c>
      <c r="I210" s="37">
        <v>787</v>
      </c>
    </row>
    <row r="211" spans="1:9" ht="15" customHeight="1" x14ac:dyDescent="0.25">
      <c r="A211" s="26">
        <v>632003</v>
      </c>
      <c r="B211" s="26" t="s">
        <v>19</v>
      </c>
      <c r="C211" s="32">
        <v>0</v>
      </c>
      <c r="D211" s="32"/>
      <c r="E211" s="37">
        <v>20</v>
      </c>
      <c r="F211" s="37">
        <v>263</v>
      </c>
      <c r="G211" s="37">
        <v>20</v>
      </c>
      <c r="H211" s="37">
        <v>20</v>
      </c>
      <c r="I211" s="37">
        <v>20</v>
      </c>
    </row>
    <row r="212" spans="1:9" ht="15" customHeight="1" x14ac:dyDescent="0.25">
      <c r="A212" s="26">
        <v>633006</v>
      </c>
      <c r="B212" s="26" t="s">
        <v>284</v>
      </c>
      <c r="C212" s="32">
        <v>0</v>
      </c>
      <c r="D212" s="32">
        <v>0</v>
      </c>
      <c r="E212" s="37">
        <v>0</v>
      </c>
      <c r="F212" s="37">
        <v>70</v>
      </c>
      <c r="G212" s="37">
        <v>0</v>
      </c>
      <c r="H212" s="37">
        <v>0</v>
      </c>
      <c r="I212" s="37">
        <v>0</v>
      </c>
    </row>
    <row r="213" spans="1:9" ht="15" customHeight="1" x14ac:dyDescent="0.25">
      <c r="A213" s="26">
        <v>633013</v>
      </c>
      <c r="B213" s="26" t="s">
        <v>182</v>
      </c>
      <c r="C213" s="32">
        <v>83</v>
      </c>
      <c r="D213" s="32">
        <v>83</v>
      </c>
      <c r="E213" s="37">
        <v>0</v>
      </c>
      <c r="F213" s="37">
        <v>83</v>
      </c>
      <c r="G213" s="37">
        <v>0</v>
      </c>
      <c r="H213" s="37">
        <v>0</v>
      </c>
      <c r="I213" s="37">
        <v>0</v>
      </c>
    </row>
    <row r="214" spans="1:9" ht="15" customHeight="1" x14ac:dyDescent="0.25">
      <c r="A214" s="26">
        <v>642007</v>
      </c>
      <c r="B214" s="26" t="s">
        <v>194</v>
      </c>
      <c r="C214" s="32">
        <v>1034</v>
      </c>
      <c r="D214" s="32">
        <v>2000</v>
      </c>
      <c r="E214" s="37">
        <v>0</v>
      </c>
      <c r="F214" s="37">
        <v>2000</v>
      </c>
      <c r="G214" s="37">
        <v>0</v>
      </c>
      <c r="H214" s="37">
        <v>0</v>
      </c>
      <c r="I214" s="37">
        <v>0</v>
      </c>
    </row>
    <row r="215" spans="1:9" ht="15" customHeight="1" x14ac:dyDescent="0.25">
      <c r="A215" s="26">
        <v>642006</v>
      </c>
      <c r="B215" s="26" t="s">
        <v>92</v>
      </c>
      <c r="C215" s="32">
        <v>351</v>
      </c>
      <c r="D215" s="32">
        <v>351</v>
      </c>
      <c r="E215" s="37">
        <v>351</v>
      </c>
      <c r="F215" s="37">
        <v>351</v>
      </c>
      <c r="G215" s="37">
        <v>351</v>
      </c>
      <c r="H215" s="37">
        <v>351</v>
      </c>
      <c r="I215" s="37">
        <v>351</v>
      </c>
    </row>
    <row r="216" spans="1:9" ht="29.25" customHeight="1" x14ac:dyDescent="0.25">
      <c r="A216" s="43" t="s">
        <v>93</v>
      </c>
      <c r="B216" s="43" t="s">
        <v>94</v>
      </c>
      <c r="C216" s="49">
        <f>C217+C221+C230+C255</f>
        <v>97803.55</v>
      </c>
      <c r="D216" s="49">
        <f>D217+D221+D230+D255</f>
        <v>108645.45</v>
      </c>
      <c r="E216" s="49">
        <f>E217+E221+E230+E255</f>
        <v>110733</v>
      </c>
      <c r="F216" s="49">
        <f>F217+F221+F230+F255</f>
        <v>114385</v>
      </c>
      <c r="G216" s="49">
        <f>G217+G221+G230+G255</f>
        <v>113760</v>
      </c>
      <c r="H216" s="49">
        <f>H217+H221+H230</f>
        <v>112960</v>
      </c>
      <c r="I216" s="49">
        <f>I217+I221+I230</f>
        <v>112960</v>
      </c>
    </row>
    <row r="217" spans="1:9" ht="21" customHeight="1" x14ac:dyDescent="0.25">
      <c r="A217" s="70">
        <v>610</v>
      </c>
      <c r="B217" s="70" t="s">
        <v>95</v>
      </c>
      <c r="C217" s="72">
        <f t="shared" ref="C217" si="43">SUM(C218:C220)</f>
        <v>59116</v>
      </c>
      <c r="D217" s="72">
        <f>D218+D219+D220</f>
        <v>66488</v>
      </c>
      <c r="E217" s="72">
        <f t="shared" ref="E217:F217" si="44">SUM(E218:E220)</f>
        <v>70261</v>
      </c>
      <c r="F217" s="72">
        <f t="shared" si="44"/>
        <v>71464</v>
      </c>
      <c r="G217" s="72">
        <f t="shared" ref="G217:H217" si="45">SUM(G218:G220)</f>
        <v>71596</v>
      </c>
      <c r="H217" s="72">
        <f t="shared" si="45"/>
        <v>71596</v>
      </c>
      <c r="I217" s="72">
        <f t="shared" ref="I217" si="46">SUM(I218:I220)</f>
        <v>71596</v>
      </c>
    </row>
    <row r="218" spans="1:9" ht="15" customHeight="1" x14ac:dyDescent="0.25">
      <c r="A218" s="26">
        <v>611</v>
      </c>
      <c r="B218" s="26" t="s">
        <v>4</v>
      </c>
      <c r="C218" s="32">
        <v>44113</v>
      </c>
      <c r="D218" s="32">
        <v>48285</v>
      </c>
      <c r="E218" s="32">
        <v>50989</v>
      </c>
      <c r="F218" s="32">
        <v>51887</v>
      </c>
      <c r="G218" s="32">
        <v>52019</v>
      </c>
      <c r="H218" s="32">
        <v>52019</v>
      </c>
      <c r="I218" s="32">
        <v>52019</v>
      </c>
    </row>
    <row r="219" spans="1:9" ht="15" customHeight="1" x14ac:dyDescent="0.25">
      <c r="A219" s="26">
        <v>612</v>
      </c>
      <c r="B219" s="26" t="s">
        <v>5</v>
      </c>
      <c r="C219" s="32">
        <v>11583</v>
      </c>
      <c r="D219" s="32">
        <v>14183</v>
      </c>
      <c r="E219" s="32">
        <v>15262</v>
      </c>
      <c r="F219" s="32">
        <v>15567</v>
      </c>
      <c r="G219" s="32">
        <v>15567</v>
      </c>
      <c r="H219" s="32">
        <v>15567</v>
      </c>
      <c r="I219" s="32">
        <v>15567</v>
      </c>
    </row>
    <row r="220" spans="1:9" ht="15" customHeight="1" x14ac:dyDescent="0.25">
      <c r="A220" s="30">
        <v>614</v>
      </c>
      <c r="B220" s="30" t="s">
        <v>6</v>
      </c>
      <c r="C220" s="32">
        <v>3420</v>
      </c>
      <c r="D220" s="32">
        <v>4020</v>
      </c>
      <c r="E220" s="32">
        <v>4010</v>
      </c>
      <c r="F220" s="32">
        <v>4010</v>
      </c>
      <c r="G220" s="32">
        <v>4010</v>
      </c>
      <c r="H220" s="32">
        <v>4010</v>
      </c>
      <c r="I220" s="32">
        <v>4010</v>
      </c>
    </row>
    <row r="221" spans="1:9" ht="24" customHeight="1" x14ac:dyDescent="0.25">
      <c r="A221" s="70">
        <v>620</v>
      </c>
      <c r="B221" s="70" t="s">
        <v>96</v>
      </c>
      <c r="C221" s="72">
        <f t="shared" ref="C221" si="47">SUM(C222:C229)</f>
        <v>21815</v>
      </c>
      <c r="D221" s="72">
        <f>D222+D223+D224+D225+D226+D227+D228+D229</f>
        <v>24912</v>
      </c>
      <c r="E221" s="72">
        <f t="shared" ref="E221:F221" si="48">SUM(E222:E229)</f>
        <v>25959</v>
      </c>
      <c r="F221" s="72">
        <f t="shared" si="48"/>
        <v>26406</v>
      </c>
      <c r="G221" s="72">
        <f t="shared" ref="G221:H221" si="49">SUM(G222:G229)</f>
        <v>26454</v>
      </c>
      <c r="H221" s="72">
        <f t="shared" si="49"/>
        <v>26454</v>
      </c>
      <c r="I221" s="72">
        <f t="shared" ref="I221" si="50">SUM(I222:I229)</f>
        <v>26454</v>
      </c>
    </row>
    <row r="222" spans="1:9" ht="15" customHeight="1" x14ac:dyDescent="0.25">
      <c r="A222" s="26">
        <v>621</v>
      </c>
      <c r="B222" s="26" t="s">
        <v>8</v>
      </c>
      <c r="C222" s="32">
        <v>5998</v>
      </c>
      <c r="D222" s="32">
        <v>6648.66</v>
      </c>
      <c r="E222" s="32">
        <v>7022</v>
      </c>
      <c r="F222" s="32">
        <v>7146</v>
      </c>
      <c r="G222" s="32">
        <v>7146</v>
      </c>
      <c r="H222" s="32">
        <v>7146</v>
      </c>
      <c r="I222" s="32">
        <v>7146</v>
      </c>
    </row>
    <row r="223" spans="1:9" ht="15" customHeight="1" x14ac:dyDescent="0.25">
      <c r="A223" s="26">
        <v>625001</v>
      </c>
      <c r="B223" s="26" t="s">
        <v>97</v>
      </c>
      <c r="C223" s="32">
        <v>835</v>
      </c>
      <c r="D223" s="32">
        <v>1408.34</v>
      </c>
      <c r="E223" s="32">
        <v>983</v>
      </c>
      <c r="F223" s="32">
        <v>1000</v>
      </c>
      <c r="G223" s="32">
        <v>1000</v>
      </c>
      <c r="H223" s="32">
        <v>1000</v>
      </c>
      <c r="I223" s="32">
        <v>1000</v>
      </c>
    </row>
    <row r="224" spans="1:9" ht="15" customHeight="1" x14ac:dyDescent="0.25">
      <c r="A224" s="26">
        <v>625002</v>
      </c>
      <c r="B224" s="26" t="s">
        <v>98</v>
      </c>
      <c r="C224" s="32">
        <v>8352</v>
      </c>
      <c r="D224" s="32">
        <v>9654</v>
      </c>
      <c r="E224" s="32">
        <v>9844</v>
      </c>
      <c r="F224" s="32">
        <v>10004</v>
      </c>
      <c r="G224" s="32">
        <v>10052</v>
      </c>
      <c r="H224" s="32">
        <v>10052</v>
      </c>
      <c r="I224" s="32">
        <v>10052</v>
      </c>
    </row>
    <row r="225" spans="1:9" ht="15" customHeight="1" x14ac:dyDescent="0.25">
      <c r="A225" s="26">
        <v>625003</v>
      </c>
      <c r="B225" s="26" t="s">
        <v>99</v>
      </c>
      <c r="C225" s="32">
        <v>477</v>
      </c>
      <c r="D225" s="32">
        <v>522</v>
      </c>
      <c r="E225" s="32">
        <v>562</v>
      </c>
      <c r="F225" s="32">
        <v>576</v>
      </c>
      <c r="G225" s="32">
        <v>576</v>
      </c>
      <c r="H225" s="32">
        <v>576</v>
      </c>
      <c r="I225" s="32">
        <v>576</v>
      </c>
    </row>
    <row r="226" spans="1:9" ht="15" customHeight="1" x14ac:dyDescent="0.25">
      <c r="A226" s="26">
        <v>625004</v>
      </c>
      <c r="B226" s="26" t="s">
        <v>100</v>
      </c>
      <c r="C226" s="32">
        <v>1789</v>
      </c>
      <c r="D226" s="32">
        <v>1951</v>
      </c>
      <c r="E226" s="32">
        <v>2107</v>
      </c>
      <c r="F226" s="32">
        <v>2143</v>
      </c>
      <c r="G226" s="32">
        <v>2143</v>
      </c>
      <c r="H226" s="32">
        <v>2143</v>
      </c>
      <c r="I226" s="32">
        <v>2143</v>
      </c>
    </row>
    <row r="227" spans="1:9" ht="15" customHeight="1" x14ac:dyDescent="0.25">
      <c r="A227" s="26">
        <v>625005</v>
      </c>
      <c r="B227" s="26" t="s">
        <v>101</v>
      </c>
      <c r="C227" s="32">
        <v>597</v>
      </c>
      <c r="D227" s="32">
        <v>650</v>
      </c>
      <c r="E227" s="32">
        <v>702</v>
      </c>
      <c r="F227" s="32">
        <v>714</v>
      </c>
      <c r="G227" s="32">
        <v>714</v>
      </c>
      <c r="H227" s="32">
        <v>714</v>
      </c>
      <c r="I227" s="32">
        <v>714</v>
      </c>
    </row>
    <row r="228" spans="1:9" ht="15" customHeight="1" x14ac:dyDescent="0.25">
      <c r="A228" s="26">
        <v>625007</v>
      </c>
      <c r="B228" s="26" t="s">
        <v>102</v>
      </c>
      <c r="C228" s="32">
        <v>2834</v>
      </c>
      <c r="D228" s="32">
        <v>3088</v>
      </c>
      <c r="E228" s="32">
        <v>3335</v>
      </c>
      <c r="F228" s="32">
        <v>3394</v>
      </c>
      <c r="G228" s="32">
        <v>3394</v>
      </c>
      <c r="H228" s="32">
        <v>3394</v>
      </c>
      <c r="I228" s="32">
        <v>3394</v>
      </c>
    </row>
    <row r="229" spans="1:9" ht="15" customHeight="1" x14ac:dyDescent="0.25">
      <c r="A229" s="26">
        <v>627</v>
      </c>
      <c r="B229" s="26" t="s">
        <v>15</v>
      </c>
      <c r="C229" s="32">
        <v>933</v>
      </c>
      <c r="D229" s="32">
        <v>990</v>
      </c>
      <c r="E229" s="32">
        <v>1404</v>
      </c>
      <c r="F229" s="32">
        <v>1429</v>
      </c>
      <c r="G229" s="32">
        <v>1429</v>
      </c>
      <c r="H229" s="32">
        <v>1429</v>
      </c>
      <c r="I229" s="32">
        <v>1429</v>
      </c>
    </row>
    <row r="230" spans="1:9" ht="24" customHeight="1" x14ac:dyDescent="0.25">
      <c r="A230" s="70">
        <v>630</v>
      </c>
      <c r="B230" s="70" t="s">
        <v>16</v>
      </c>
      <c r="C230" s="71">
        <f t="shared" ref="C230:I230" si="51">SUM(C231:C254)</f>
        <v>16689.55</v>
      </c>
      <c r="D230" s="71">
        <f>D231+D232+D233+D234+D235+D236+D237+D238+D239+D240+D241+D242+D243+D244+D245+D246+D247+D248+D249+D250+D251+D252+D253+D254</f>
        <v>17102.45</v>
      </c>
      <c r="E230" s="71">
        <f>E231+E232+E233+E234+E235+E236+E237+E238+E239+E240+E241+E242+E243+E244+E245+E246+E247+E248+E249+E250+E251+E252+E253+E254</f>
        <v>14513</v>
      </c>
      <c r="F230" s="71">
        <f>F231+F232+F233+F234+F235+F236+F237+F238+F239+F240+F241+F242+F243+F244+F245+F246+F247+F248+F249+F250+F251+F252+F253+F254</f>
        <v>16372</v>
      </c>
      <c r="G230" s="71">
        <f>G231+G232+G233+G234+G235+G236+G237+G238+G239+G240+G241+G242+G243+G244+G245+G246+G247+G248+G249+G250+G251+G252+G253+G254</f>
        <v>15710</v>
      </c>
      <c r="H230" s="71">
        <f>H231+H232+H233+H234+H235+H236+H237+H238+H239+H240+H241+H242+H243+H244+H245+H246+H247+H248+H249+H250+H251+H252+H253+H254</f>
        <v>14910</v>
      </c>
      <c r="I230" s="71">
        <f t="shared" si="51"/>
        <v>14910</v>
      </c>
    </row>
    <row r="231" spans="1:9" ht="15" customHeight="1" x14ac:dyDescent="0.25">
      <c r="A231" s="26">
        <v>631001</v>
      </c>
      <c r="B231" s="26" t="s">
        <v>103</v>
      </c>
      <c r="C231" s="27">
        <v>55.7</v>
      </c>
      <c r="D231" s="27">
        <v>100</v>
      </c>
      <c r="E231" s="27">
        <v>100</v>
      </c>
      <c r="F231" s="27">
        <v>100</v>
      </c>
      <c r="G231" s="27">
        <v>100</v>
      </c>
      <c r="H231" s="27">
        <v>100</v>
      </c>
      <c r="I231" s="27">
        <v>100</v>
      </c>
    </row>
    <row r="232" spans="1:9" ht="15" customHeight="1" x14ac:dyDescent="0.25">
      <c r="A232" s="26">
        <v>632001</v>
      </c>
      <c r="B232" s="26" t="s">
        <v>18</v>
      </c>
      <c r="C232" s="27">
        <v>7019</v>
      </c>
      <c r="D232" s="27">
        <v>7252.56</v>
      </c>
      <c r="E232" s="27">
        <v>6791</v>
      </c>
      <c r="F232" s="27">
        <v>6791</v>
      </c>
      <c r="G232" s="27">
        <v>6791</v>
      </c>
      <c r="H232" s="27">
        <v>6791</v>
      </c>
      <c r="I232" s="27">
        <v>6791</v>
      </c>
    </row>
    <row r="233" spans="1:9" ht="15" customHeight="1" x14ac:dyDescent="0.25">
      <c r="A233" s="26">
        <v>632002</v>
      </c>
      <c r="B233" s="26" t="s">
        <v>104</v>
      </c>
      <c r="C233" s="27">
        <v>604</v>
      </c>
      <c r="D233" s="27">
        <v>717</v>
      </c>
      <c r="E233" s="27">
        <v>717</v>
      </c>
      <c r="F233" s="27">
        <v>717</v>
      </c>
      <c r="G233" s="27">
        <v>717</v>
      </c>
      <c r="H233" s="27">
        <v>717</v>
      </c>
      <c r="I233" s="27">
        <v>717</v>
      </c>
    </row>
    <row r="234" spans="1:9" ht="15" customHeight="1" x14ac:dyDescent="0.25">
      <c r="A234" s="26">
        <v>632003</v>
      </c>
      <c r="B234" s="26" t="s">
        <v>105</v>
      </c>
      <c r="C234" s="27">
        <v>500</v>
      </c>
      <c r="D234" s="27">
        <v>546.04999999999995</v>
      </c>
      <c r="E234" s="27">
        <v>500</v>
      </c>
      <c r="F234" s="27">
        <v>500</v>
      </c>
      <c r="G234" s="27">
        <v>500</v>
      </c>
      <c r="H234" s="27">
        <v>500</v>
      </c>
      <c r="I234" s="27">
        <v>500</v>
      </c>
    </row>
    <row r="235" spans="1:9" ht="15" customHeight="1" x14ac:dyDescent="0.25">
      <c r="A235" s="26">
        <v>633002</v>
      </c>
      <c r="B235" s="26" t="s">
        <v>183</v>
      </c>
      <c r="C235" s="27">
        <v>350</v>
      </c>
      <c r="D235" s="27">
        <v>400</v>
      </c>
      <c r="E235" s="27">
        <v>0</v>
      </c>
      <c r="F235" s="27">
        <v>34</v>
      </c>
      <c r="G235" s="27">
        <v>0</v>
      </c>
      <c r="H235" s="27">
        <v>0</v>
      </c>
      <c r="I235" s="27">
        <v>0</v>
      </c>
    </row>
    <row r="236" spans="1:9" ht="15" customHeight="1" x14ac:dyDescent="0.25">
      <c r="A236" s="26">
        <v>633001</v>
      </c>
      <c r="B236" s="26" t="s">
        <v>21</v>
      </c>
      <c r="C236" s="27">
        <v>0</v>
      </c>
      <c r="D236" s="27">
        <v>426.6</v>
      </c>
      <c r="E236" s="27">
        <v>660</v>
      </c>
      <c r="F236" s="27">
        <v>1110</v>
      </c>
      <c r="G236" s="27">
        <v>800</v>
      </c>
      <c r="H236" s="27">
        <v>0</v>
      </c>
      <c r="I236" s="27">
        <v>0</v>
      </c>
    </row>
    <row r="237" spans="1:9" ht="15" customHeight="1" x14ac:dyDescent="0.25">
      <c r="A237" s="26">
        <v>633006</v>
      </c>
      <c r="B237" s="26" t="s">
        <v>65</v>
      </c>
      <c r="C237" s="27">
        <v>1600</v>
      </c>
      <c r="D237" s="27">
        <v>1451.06</v>
      </c>
      <c r="E237" s="27">
        <v>1000</v>
      </c>
      <c r="F237" s="27">
        <v>1400</v>
      </c>
      <c r="G237" s="27">
        <v>1500</v>
      </c>
      <c r="H237" s="27">
        <v>1500</v>
      </c>
      <c r="I237" s="27">
        <v>1500</v>
      </c>
    </row>
    <row r="238" spans="1:9" ht="15" customHeight="1" x14ac:dyDescent="0.25">
      <c r="A238" s="26">
        <v>633009</v>
      </c>
      <c r="B238" s="26" t="s">
        <v>106</v>
      </c>
      <c r="C238" s="27">
        <v>2300</v>
      </c>
      <c r="D238" s="27">
        <v>2300</v>
      </c>
      <c r="E238" s="27">
        <v>1000</v>
      </c>
      <c r="F238" s="27">
        <v>1500</v>
      </c>
      <c r="G238" s="27">
        <v>1500</v>
      </c>
      <c r="H238" s="27">
        <v>1500</v>
      </c>
      <c r="I238" s="27">
        <v>1500</v>
      </c>
    </row>
    <row r="239" spans="1:9" ht="15" customHeight="1" x14ac:dyDescent="0.25">
      <c r="A239" s="26">
        <v>633010</v>
      </c>
      <c r="B239" s="26" t="s">
        <v>25</v>
      </c>
      <c r="C239" s="27">
        <v>200</v>
      </c>
      <c r="D239" s="27">
        <v>200</v>
      </c>
      <c r="E239" s="27">
        <v>200</v>
      </c>
      <c r="F239" s="27">
        <v>200</v>
      </c>
      <c r="G239" s="27">
        <v>200</v>
      </c>
      <c r="H239" s="27">
        <v>200</v>
      </c>
      <c r="I239" s="27">
        <v>200</v>
      </c>
    </row>
    <row r="240" spans="1:9" ht="15" customHeight="1" x14ac:dyDescent="0.25">
      <c r="A240" s="26">
        <v>633011</v>
      </c>
      <c r="B240" s="26" t="s">
        <v>191</v>
      </c>
      <c r="C240" s="27">
        <v>185.55</v>
      </c>
      <c r="D240" s="27">
        <v>228.01</v>
      </c>
      <c r="E240" s="27">
        <v>230</v>
      </c>
      <c r="F240" s="27">
        <v>230</v>
      </c>
      <c r="G240" s="27">
        <v>230</v>
      </c>
      <c r="H240" s="27">
        <v>230</v>
      </c>
      <c r="I240" s="27">
        <v>230</v>
      </c>
    </row>
    <row r="241" spans="1:9" ht="15" customHeight="1" x14ac:dyDescent="0.25">
      <c r="A241" s="26">
        <v>633015</v>
      </c>
      <c r="B241" s="26" t="s">
        <v>71</v>
      </c>
      <c r="C241" s="27">
        <v>150</v>
      </c>
      <c r="D241" s="27">
        <v>150</v>
      </c>
      <c r="E241" s="27">
        <v>150</v>
      </c>
      <c r="F241" s="27">
        <v>150</v>
      </c>
      <c r="G241" s="27">
        <v>150</v>
      </c>
      <c r="H241" s="27">
        <v>150</v>
      </c>
      <c r="I241" s="27">
        <v>150</v>
      </c>
    </row>
    <row r="242" spans="1:9" ht="15" customHeight="1" x14ac:dyDescent="0.25">
      <c r="A242" s="26">
        <v>633013</v>
      </c>
      <c r="B242" s="26" t="s">
        <v>107</v>
      </c>
      <c r="C242" s="27">
        <v>186</v>
      </c>
      <c r="D242" s="27">
        <v>59.53</v>
      </c>
      <c r="E242" s="27">
        <v>0</v>
      </c>
      <c r="F242" s="27">
        <v>511</v>
      </c>
      <c r="G242" s="27">
        <v>0</v>
      </c>
      <c r="H242" s="27">
        <v>0</v>
      </c>
      <c r="I242" s="27">
        <v>0</v>
      </c>
    </row>
    <row r="243" spans="1:9" ht="15" customHeight="1" x14ac:dyDescent="0.25">
      <c r="A243" s="26">
        <v>635004</v>
      </c>
      <c r="B243" s="26" t="s">
        <v>195</v>
      </c>
      <c r="C243" s="27">
        <v>75</v>
      </c>
      <c r="D243" s="27"/>
      <c r="E243" s="27">
        <v>0</v>
      </c>
      <c r="F243" s="27">
        <v>75</v>
      </c>
      <c r="G243" s="27">
        <v>0</v>
      </c>
      <c r="H243" s="27">
        <v>0</v>
      </c>
      <c r="I243" s="27">
        <v>0</v>
      </c>
    </row>
    <row r="244" spans="1:9" ht="15" customHeight="1" x14ac:dyDescent="0.25">
      <c r="A244" s="26">
        <v>635002</v>
      </c>
      <c r="B244" s="26" t="s">
        <v>108</v>
      </c>
      <c r="C244" s="27">
        <v>150</v>
      </c>
      <c r="D244" s="27"/>
      <c r="E244" s="27">
        <v>150</v>
      </c>
      <c r="F244" s="27">
        <v>150</v>
      </c>
      <c r="G244" s="27">
        <v>150</v>
      </c>
      <c r="H244" s="27">
        <v>150</v>
      </c>
      <c r="I244" s="27">
        <v>150</v>
      </c>
    </row>
    <row r="245" spans="1:9" ht="15" customHeight="1" x14ac:dyDescent="0.25">
      <c r="A245" s="26">
        <v>635006</v>
      </c>
      <c r="B245" s="26" t="s">
        <v>184</v>
      </c>
      <c r="C245" s="27">
        <v>0</v>
      </c>
      <c r="D245" s="27">
        <v>172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</row>
    <row r="246" spans="1:9" ht="15" customHeight="1" x14ac:dyDescent="0.25">
      <c r="A246" s="26">
        <v>635009</v>
      </c>
      <c r="B246" s="26" t="s">
        <v>257</v>
      </c>
      <c r="C246" s="27">
        <v>31.3</v>
      </c>
      <c r="D246" s="27"/>
      <c r="E246" s="27">
        <v>0</v>
      </c>
      <c r="F246" s="27">
        <v>82</v>
      </c>
      <c r="G246" s="27">
        <v>0</v>
      </c>
      <c r="H246" s="27">
        <v>0</v>
      </c>
      <c r="I246" s="27">
        <v>0</v>
      </c>
    </row>
    <row r="247" spans="1:9" ht="15" customHeight="1" x14ac:dyDescent="0.25">
      <c r="A247" s="26">
        <v>637001</v>
      </c>
      <c r="B247" s="26" t="s">
        <v>109</v>
      </c>
      <c r="C247" s="27">
        <v>100</v>
      </c>
      <c r="D247" s="27">
        <v>30.64</v>
      </c>
      <c r="E247" s="27">
        <v>100</v>
      </c>
      <c r="F247" s="27">
        <v>0</v>
      </c>
      <c r="G247" s="27">
        <v>100</v>
      </c>
      <c r="H247" s="27">
        <v>100</v>
      </c>
      <c r="I247" s="27">
        <v>100</v>
      </c>
    </row>
    <row r="248" spans="1:9" ht="15" customHeight="1" x14ac:dyDescent="0.25">
      <c r="A248" s="26">
        <v>637002</v>
      </c>
      <c r="B248" s="26" t="s">
        <v>110</v>
      </c>
      <c r="C248" s="27">
        <v>338</v>
      </c>
      <c r="D248" s="27">
        <v>150</v>
      </c>
      <c r="E248" s="27">
        <v>150</v>
      </c>
      <c r="F248" s="27">
        <v>150</v>
      </c>
      <c r="G248" s="27">
        <v>150</v>
      </c>
      <c r="H248" s="27">
        <v>150</v>
      </c>
      <c r="I248" s="27">
        <v>150</v>
      </c>
    </row>
    <row r="249" spans="1:9" ht="15" customHeight="1" x14ac:dyDescent="0.25">
      <c r="A249" s="26">
        <v>637004</v>
      </c>
      <c r="B249" s="26" t="s">
        <v>111</v>
      </c>
      <c r="C249" s="27">
        <v>483</v>
      </c>
      <c r="D249" s="27">
        <v>133</v>
      </c>
      <c r="E249" s="27">
        <v>164</v>
      </c>
      <c r="F249" s="27">
        <v>221</v>
      </c>
      <c r="G249" s="27">
        <v>221</v>
      </c>
      <c r="H249" s="27">
        <v>221</v>
      </c>
      <c r="I249" s="27">
        <v>221</v>
      </c>
    </row>
    <row r="250" spans="1:9" ht="15" customHeight="1" x14ac:dyDescent="0.25">
      <c r="A250" s="30">
        <v>637012</v>
      </c>
      <c r="B250" s="30" t="s">
        <v>112</v>
      </c>
      <c r="C250" s="35">
        <v>70</v>
      </c>
      <c r="D250" s="35">
        <v>70</v>
      </c>
      <c r="E250" s="35">
        <v>70</v>
      </c>
      <c r="F250" s="35">
        <v>70</v>
      </c>
      <c r="G250" s="35">
        <v>70</v>
      </c>
      <c r="H250" s="35">
        <v>70</v>
      </c>
      <c r="I250" s="35">
        <v>70</v>
      </c>
    </row>
    <row r="251" spans="1:9" ht="15" customHeight="1" x14ac:dyDescent="0.25">
      <c r="A251" s="26">
        <v>637014</v>
      </c>
      <c r="B251" s="26" t="s">
        <v>39</v>
      </c>
      <c r="C251" s="27">
        <v>1175</v>
      </c>
      <c r="D251" s="27">
        <v>1613</v>
      </c>
      <c r="E251" s="27">
        <v>1400</v>
      </c>
      <c r="F251" s="27">
        <v>1250</v>
      </c>
      <c r="G251" s="27">
        <v>1400</v>
      </c>
      <c r="H251" s="27">
        <v>1400</v>
      </c>
      <c r="I251" s="27">
        <v>1400</v>
      </c>
    </row>
    <row r="252" spans="1:9" ht="15" customHeight="1" x14ac:dyDescent="0.25">
      <c r="A252" s="26">
        <v>637015</v>
      </c>
      <c r="B252" s="26" t="s">
        <v>248</v>
      </c>
      <c r="C252" s="27">
        <v>105</v>
      </c>
      <c r="D252" s="27">
        <v>194</v>
      </c>
      <c r="E252" s="27">
        <v>171</v>
      </c>
      <c r="F252" s="27">
        <v>171</v>
      </c>
      <c r="G252" s="27">
        <v>171</v>
      </c>
      <c r="H252" s="27">
        <v>171</v>
      </c>
      <c r="I252" s="27">
        <v>171</v>
      </c>
    </row>
    <row r="253" spans="1:9" ht="15" customHeight="1" x14ac:dyDescent="0.25">
      <c r="A253" s="26">
        <v>637016</v>
      </c>
      <c r="B253" s="26" t="s">
        <v>78</v>
      </c>
      <c r="C253" s="27">
        <v>612</v>
      </c>
      <c r="D253" s="27">
        <v>555</v>
      </c>
      <c r="E253" s="27">
        <v>560</v>
      </c>
      <c r="F253" s="27">
        <v>560</v>
      </c>
      <c r="G253" s="27">
        <v>560</v>
      </c>
      <c r="H253" s="27">
        <v>560</v>
      </c>
      <c r="I253" s="27">
        <v>560</v>
      </c>
    </row>
    <row r="254" spans="1:9" ht="15" customHeight="1" x14ac:dyDescent="0.25">
      <c r="A254" s="26">
        <v>637027</v>
      </c>
      <c r="B254" s="26" t="s">
        <v>54</v>
      </c>
      <c r="C254" s="27">
        <v>400</v>
      </c>
      <c r="D254" s="27">
        <v>354</v>
      </c>
      <c r="E254" s="27">
        <v>400</v>
      </c>
      <c r="F254" s="27">
        <v>400</v>
      </c>
      <c r="G254" s="27">
        <v>400</v>
      </c>
      <c r="H254" s="27">
        <v>400</v>
      </c>
      <c r="I254" s="27">
        <v>400</v>
      </c>
    </row>
    <row r="255" spans="1:9" ht="15" customHeight="1" x14ac:dyDescent="0.25">
      <c r="A255" s="98">
        <v>642015</v>
      </c>
      <c r="B255" s="98" t="s">
        <v>193</v>
      </c>
      <c r="C255" s="99">
        <v>183</v>
      </c>
      <c r="D255" s="99">
        <v>143</v>
      </c>
      <c r="E255" s="99">
        <v>0</v>
      </c>
      <c r="F255" s="99">
        <v>143</v>
      </c>
      <c r="G255" s="99">
        <v>0</v>
      </c>
      <c r="H255" s="99">
        <v>0</v>
      </c>
      <c r="I255" s="100">
        <v>0</v>
      </c>
    </row>
    <row r="256" spans="1:9" ht="15" customHeight="1" x14ac:dyDescent="0.25">
      <c r="A256" s="43">
        <v>9121</v>
      </c>
      <c r="B256" s="43" t="s">
        <v>113</v>
      </c>
      <c r="C256" s="44">
        <v>150</v>
      </c>
      <c r="D256" s="44">
        <v>936.35</v>
      </c>
      <c r="E256" s="49">
        <v>263</v>
      </c>
      <c r="F256" s="49">
        <v>860</v>
      </c>
      <c r="G256" s="49">
        <v>366</v>
      </c>
      <c r="H256" s="49">
        <v>366</v>
      </c>
      <c r="I256" s="44">
        <v>366</v>
      </c>
    </row>
    <row r="257" spans="1:10" ht="30" customHeight="1" x14ac:dyDescent="0.25">
      <c r="A257" s="43" t="s">
        <v>205</v>
      </c>
      <c r="B257" s="43" t="s">
        <v>114</v>
      </c>
      <c r="C257" s="45">
        <f>C258</f>
        <v>1900</v>
      </c>
      <c r="D257" s="45">
        <v>2500</v>
      </c>
      <c r="E257" s="45">
        <v>2500</v>
      </c>
      <c r="F257" s="45">
        <v>2500</v>
      </c>
      <c r="G257" s="45">
        <v>2500</v>
      </c>
      <c r="H257" s="45">
        <v>2500</v>
      </c>
      <c r="I257" s="45">
        <v>2500</v>
      </c>
    </row>
    <row r="258" spans="1:10" ht="15" customHeight="1" x14ac:dyDescent="0.25">
      <c r="A258" s="26">
        <v>633006</v>
      </c>
      <c r="B258" s="26" t="s">
        <v>65</v>
      </c>
      <c r="C258" s="28">
        <v>1900</v>
      </c>
      <c r="D258" s="28">
        <v>2500</v>
      </c>
      <c r="E258" s="28">
        <v>2500</v>
      </c>
      <c r="F258" s="28">
        <v>2500</v>
      </c>
      <c r="G258" s="28">
        <v>2500</v>
      </c>
      <c r="H258" s="28">
        <v>2500</v>
      </c>
      <c r="I258" s="28">
        <v>2500</v>
      </c>
    </row>
    <row r="259" spans="1:10" ht="32.25" customHeight="1" x14ac:dyDescent="0.25">
      <c r="A259" s="44" t="s">
        <v>213</v>
      </c>
      <c r="B259" s="44" t="s">
        <v>214</v>
      </c>
      <c r="C259" s="44">
        <f>C260+C261+C262+C263+C264+C265+C266</f>
        <v>493.27</v>
      </c>
      <c r="D259" s="44">
        <v>170</v>
      </c>
      <c r="E259" s="45">
        <v>0</v>
      </c>
      <c r="F259" s="44">
        <f t="shared" ref="F259" si="52">SUM(F260:F266)</f>
        <v>175</v>
      </c>
      <c r="G259" s="45">
        <v>0</v>
      </c>
      <c r="H259" s="45">
        <v>0</v>
      </c>
      <c r="I259" s="45">
        <v>0</v>
      </c>
    </row>
    <row r="260" spans="1:10" ht="15" customHeight="1" x14ac:dyDescent="0.25">
      <c r="A260" s="83">
        <v>621</v>
      </c>
      <c r="B260" s="83" t="s">
        <v>8</v>
      </c>
      <c r="C260" s="55">
        <v>0</v>
      </c>
      <c r="D260" s="83"/>
      <c r="E260" s="94">
        <v>0</v>
      </c>
      <c r="F260" s="65">
        <v>0</v>
      </c>
      <c r="G260" s="94">
        <v>0</v>
      </c>
      <c r="H260" s="94">
        <v>0</v>
      </c>
      <c r="I260" s="94">
        <v>0</v>
      </c>
    </row>
    <row r="261" spans="1:10" ht="15" customHeight="1" x14ac:dyDescent="0.25">
      <c r="A261" s="83">
        <v>625002</v>
      </c>
      <c r="B261" s="83" t="s">
        <v>196</v>
      </c>
      <c r="C261" s="55">
        <v>42</v>
      </c>
      <c r="D261" s="83"/>
      <c r="E261" s="94">
        <v>0</v>
      </c>
      <c r="F261" s="66">
        <v>0</v>
      </c>
      <c r="G261" s="94">
        <v>0</v>
      </c>
      <c r="H261" s="94">
        <v>0</v>
      </c>
      <c r="I261" s="94">
        <v>0</v>
      </c>
    </row>
    <row r="262" spans="1:10" ht="15" customHeight="1" x14ac:dyDescent="0.25">
      <c r="A262" s="83">
        <v>625003</v>
      </c>
      <c r="B262" s="83" t="s">
        <v>197</v>
      </c>
      <c r="C262" s="55">
        <v>2.4</v>
      </c>
      <c r="D262" s="83"/>
      <c r="E262" s="94">
        <v>0</v>
      </c>
      <c r="F262" s="66">
        <v>0</v>
      </c>
      <c r="G262" s="94">
        <v>0</v>
      </c>
      <c r="H262" s="94">
        <v>0</v>
      </c>
      <c r="I262" s="94">
        <v>0</v>
      </c>
    </row>
    <row r="263" spans="1:10" ht="15" customHeight="1" x14ac:dyDescent="0.25">
      <c r="A263" s="83">
        <v>625004</v>
      </c>
      <c r="B263" s="83" t="s">
        <v>212</v>
      </c>
      <c r="C263" s="55">
        <v>0</v>
      </c>
      <c r="D263" s="83"/>
      <c r="E263" s="94">
        <v>0</v>
      </c>
      <c r="F263" s="66">
        <v>0</v>
      </c>
      <c r="G263" s="94">
        <v>0</v>
      </c>
      <c r="H263" s="94">
        <v>0</v>
      </c>
      <c r="I263" s="94">
        <v>0</v>
      </c>
    </row>
    <row r="264" spans="1:10" ht="15" customHeight="1" x14ac:dyDescent="0.25">
      <c r="A264" s="83">
        <v>625007</v>
      </c>
      <c r="B264" s="83" t="s">
        <v>198</v>
      </c>
      <c r="C264" s="55">
        <v>15</v>
      </c>
      <c r="D264" s="83"/>
      <c r="E264" s="94">
        <v>0</v>
      </c>
      <c r="F264" s="66">
        <v>0</v>
      </c>
      <c r="G264" s="94">
        <v>0</v>
      </c>
      <c r="H264" s="94">
        <v>0</v>
      </c>
      <c r="I264" s="94">
        <v>0</v>
      </c>
    </row>
    <row r="265" spans="1:10" ht="15" customHeight="1" x14ac:dyDescent="0.25">
      <c r="A265" s="31">
        <v>637027</v>
      </c>
      <c r="B265" s="31" t="s">
        <v>115</v>
      </c>
      <c r="C265" s="32">
        <v>323.87</v>
      </c>
      <c r="D265" s="31">
        <v>120</v>
      </c>
      <c r="E265" s="34">
        <v>0</v>
      </c>
      <c r="F265" s="37">
        <v>120</v>
      </c>
      <c r="G265" s="34">
        <v>0</v>
      </c>
      <c r="H265" s="34">
        <v>0</v>
      </c>
      <c r="I265" s="34">
        <v>0</v>
      </c>
    </row>
    <row r="266" spans="1:10" ht="15" customHeight="1" x14ac:dyDescent="0.25">
      <c r="A266" s="32">
        <v>637006</v>
      </c>
      <c r="B266" s="32" t="s">
        <v>174</v>
      </c>
      <c r="C266" s="32">
        <v>110</v>
      </c>
      <c r="D266" s="32">
        <v>50</v>
      </c>
      <c r="E266" s="26">
        <v>0</v>
      </c>
      <c r="F266" s="37">
        <v>55</v>
      </c>
      <c r="G266" s="26">
        <v>0</v>
      </c>
      <c r="H266" s="26">
        <v>0</v>
      </c>
      <c r="I266" s="26">
        <v>0</v>
      </c>
    </row>
    <row r="267" spans="1:10" ht="15" customHeight="1" x14ac:dyDescent="0.25">
      <c r="A267" s="50"/>
      <c r="B267" s="43" t="s">
        <v>116</v>
      </c>
      <c r="C267" s="44">
        <v>390883</v>
      </c>
      <c r="D267" s="44">
        <v>424565</v>
      </c>
      <c r="E267" s="49">
        <v>411212</v>
      </c>
      <c r="F267" s="49">
        <v>456290</v>
      </c>
      <c r="G267" s="49">
        <v>440272</v>
      </c>
      <c r="H267" s="49">
        <v>440272</v>
      </c>
      <c r="I267" s="49">
        <v>440272</v>
      </c>
      <c r="J267" s="81"/>
    </row>
    <row r="268" spans="1:10" ht="15" customHeight="1" x14ac:dyDescent="0.25">
      <c r="A268" s="51"/>
      <c r="B268" s="43" t="s">
        <v>117</v>
      </c>
      <c r="C268" s="44">
        <v>31052</v>
      </c>
      <c r="D268" s="44">
        <v>36224</v>
      </c>
      <c r="E268" s="49">
        <v>37684</v>
      </c>
      <c r="F268" s="49">
        <v>38190</v>
      </c>
      <c r="G268" s="49">
        <v>41894</v>
      </c>
      <c r="H268" s="49">
        <v>41894</v>
      </c>
      <c r="I268" s="49">
        <v>41894</v>
      </c>
    </row>
    <row r="269" spans="1:10" ht="15" customHeight="1" x14ac:dyDescent="0.25">
      <c r="A269" s="51"/>
      <c r="B269" s="43" t="s">
        <v>118</v>
      </c>
      <c r="C269" s="44">
        <v>11354</v>
      </c>
      <c r="D269" s="44">
        <v>11933</v>
      </c>
      <c r="E269" s="49">
        <v>12200</v>
      </c>
      <c r="F269" s="49">
        <v>12472</v>
      </c>
      <c r="G269" s="49">
        <v>11392</v>
      </c>
      <c r="H269" s="49">
        <v>11392</v>
      </c>
      <c r="I269" s="49">
        <v>11392</v>
      </c>
    </row>
    <row r="270" spans="1:10" ht="15" customHeight="1" x14ac:dyDescent="0.25">
      <c r="A270" s="51"/>
      <c r="B270" s="43" t="s">
        <v>280</v>
      </c>
      <c r="C270" s="44">
        <v>0</v>
      </c>
      <c r="D270" s="44">
        <v>0</v>
      </c>
      <c r="E270" s="49">
        <v>0</v>
      </c>
      <c r="F270" s="49">
        <v>0</v>
      </c>
      <c r="G270" s="49">
        <v>1618</v>
      </c>
      <c r="H270" s="49">
        <v>1618</v>
      </c>
      <c r="I270" s="49">
        <v>1618</v>
      </c>
    </row>
    <row r="271" spans="1:10" ht="15" customHeight="1" x14ac:dyDescent="0.25">
      <c r="A271" s="51"/>
      <c r="B271" s="43" t="s">
        <v>170</v>
      </c>
      <c r="C271" s="44">
        <v>1287</v>
      </c>
      <c r="D271" s="44">
        <v>1287</v>
      </c>
      <c r="E271" s="49">
        <v>1287</v>
      </c>
      <c r="F271" s="49">
        <v>1287</v>
      </c>
      <c r="G271" s="49">
        <v>1287</v>
      </c>
      <c r="H271" s="49">
        <v>1287</v>
      </c>
      <c r="I271" s="49">
        <v>1287</v>
      </c>
    </row>
    <row r="272" spans="1:10" ht="39.75" customHeight="1" x14ac:dyDescent="0.25">
      <c r="A272" s="78">
        <v>600</v>
      </c>
      <c r="B272" s="52" t="s">
        <v>119</v>
      </c>
      <c r="C272" s="90">
        <f>C73+C77+C87+C119+C124+C135+C137+C152+C156+C160+C171+C189+C193+C198+C200+C209+C216+C256+C257+C259+C267+C268+C269+C271</f>
        <v>863843.59000000008</v>
      </c>
      <c r="D272" s="90">
        <f>D271+D269+D268+D267+D259+D257+D256+D216+D209+D200+D198+D193+D189+D171+D160+D156+D152+D137+D135+D124+D119+D87+D77+D73</f>
        <v>954845.94999999984</v>
      </c>
      <c r="E272" s="90">
        <f>E271+E269+E268+E267+E259+E257+E256+E216+E209+E200+E198+E193+E189+E171+E160+E156+E152+E137+E135+E124+E119+E87+E77+E73</f>
        <v>901002.07</v>
      </c>
      <c r="F272" s="90">
        <f>F271+F270+F269+F268+F267+F259+F257+F256+F216+F209+F207+F200+F198+F193+F189+F171+F160+F156+F152+F137+F135+F124+F119+F87+F77+F73</f>
        <v>980422.71</v>
      </c>
      <c r="G272" s="90">
        <f>G271+G270+G269+G268+G267+G259+G257+G256+G216+G209+G207+G200+G198+G193+G189+G171+G160+G156+G152+G137+G135+G124+G119+G87+G77+G73</f>
        <v>954519.63</v>
      </c>
      <c r="H272" s="90">
        <f>H73+H77+H87+H119+H124+H135+H137+H152+H156+H160+H171+H189+H193+H198+H200+H209+H216+H256+H257+H259+H267+H268+H269+H271</f>
        <v>970783.63</v>
      </c>
      <c r="I272" s="90">
        <f>I73+I77+I87+I119+I124+I135+I137+I152+I156+I160+I171+I189+I193+I198+I200+I209+I216+I256+I257+I259+I267+I268+I269+I271</f>
        <v>961269.63</v>
      </c>
    </row>
    <row r="273" spans="1:9" ht="22.5" customHeight="1" x14ac:dyDescent="0.25">
      <c r="A273" s="78">
        <v>700</v>
      </c>
      <c r="B273" s="52" t="s">
        <v>120</v>
      </c>
      <c r="C273" s="104">
        <f>C274+C275+C276+C286+C288+C292+C294+C296+C299</f>
        <v>83800</v>
      </c>
      <c r="D273" s="53">
        <f t="shared" ref="D273:I273" si="53">D274+D275+D276+D292+D294+D296</f>
        <v>96742</v>
      </c>
      <c r="E273" s="53">
        <f>E276+E286+E288+E296</f>
        <v>189045</v>
      </c>
      <c r="F273" s="53">
        <f>F274+F275+F276+F288+F296+F299</f>
        <v>189044.99999999997</v>
      </c>
      <c r="G273" s="53">
        <f>G274+G275+G276+G286+G296+G299</f>
        <v>151476</v>
      </c>
      <c r="H273" s="53">
        <f t="shared" si="53"/>
        <v>32000</v>
      </c>
      <c r="I273" s="53">
        <f t="shared" si="53"/>
        <v>42000</v>
      </c>
    </row>
    <row r="274" spans="1:9" ht="15" customHeight="1" x14ac:dyDescent="0.25">
      <c r="A274" s="86" t="s">
        <v>216</v>
      </c>
      <c r="B274" s="54" t="s">
        <v>263</v>
      </c>
      <c r="C274" s="55">
        <v>0</v>
      </c>
      <c r="D274" s="55">
        <v>0</v>
      </c>
      <c r="E274" s="55">
        <v>0</v>
      </c>
      <c r="F274" s="55">
        <v>0</v>
      </c>
      <c r="G274" s="55">
        <v>39500</v>
      </c>
      <c r="H274" s="55">
        <v>0</v>
      </c>
      <c r="I274" s="77">
        <v>0</v>
      </c>
    </row>
    <row r="275" spans="1:9" ht="15" customHeight="1" x14ac:dyDescent="0.25">
      <c r="A275" s="32">
        <v>716</v>
      </c>
      <c r="B275" s="26" t="s">
        <v>273</v>
      </c>
      <c r="C275" s="32">
        <v>0</v>
      </c>
      <c r="D275" s="32">
        <v>0</v>
      </c>
      <c r="E275" s="32">
        <v>0</v>
      </c>
      <c r="F275" s="32">
        <v>1620</v>
      </c>
      <c r="G275" s="32">
        <v>0</v>
      </c>
      <c r="H275" s="32">
        <v>0</v>
      </c>
      <c r="I275" s="76">
        <v>0</v>
      </c>
    </row>
    <row r="276" spans="1:9" ht="21" customHeight="1" x14ac:dyDescent="0.25">
      <c r="A276" s="87" t="s">
        <v>219</v>
      </c>
      <c r="B276" s="25" t="s">
        <v>64</v>
      </c>
      <c r="C276" s="76">
        <f t="shared" ref="C276" si="54">SUM(C277:C285)</f>
        <v>78180</v>
      </c>
      <c r="D276" s="76">
        <v>86020</v>
      </c>
      <c r="E276" s="76">
        <f t="shared" ref="E276" si="55">SUM(E277:E291)</f>
        <v>99045</v>
      </c>
      <c r="F276" s="76">
        <f>F277+F278+F279+F280+F281+F284</f>
        <v>94884.459999999992</v>
      </c>
      <c r="G276" s="76">
        <f>G277+G278+G279+G280+G281+G282+G283+G284+G285</f>
        <v>57976</v>
      </c>
      <c r="H276" s="76">
        <f>SUM(H277:H291)</f>
        <v>32000</v>
      </c>
      <c r="I276" s="76">
        <f>SUM(I277:I291)</f>
        <v>42000</v>
      </c>
    </row>
    <row r="277" spans="1:9" ht="15" customHeight="1" x14ac:dyDescent="0.25">
      <c r="A277" s="36"/>
      <c r="B277" s="26" t="s">
        <v>177</v>
      </c>
      <c r="C277" s="32">
        <v>2000</v>
      </c>
      <c r="D277" s="32">
        <v>1500</v>
      </c>
      <c r="E277" s="32">
        <v>0</v>
      </c>
      <c r="F277" s="32">
        <v>0</v>
      </c>
      <c r="G277" s="32">
        <v>1000</v>
      </c>
      <c r="H277" s="32">
        <v>2000</v>
      </c>
      <c r="I277" s="32">
        <v>2000</v>
      </c>
    </row>
    <row r="278" spans="1:9" ht="15" customHeight="1" x14ac:dyDescent="0.25">
      <c r="A278" s="26">
        <v>711005</v>
      </c>
      <c r="B278" s="26" t="s">
        <v>258</v>
      </c>
      <c r="C278" s="32">
        <v>0</v>
      </c>
      <c r="D278" s="32">
        <v>18020</v>
      </c>
      <c r="E278" s="32">
        <v>17200</v>
      </c>
      <c r="F278" s="32">
        <v>19200</v>
      </c>
      <c r="G278" s="32">
        <v>17460</v>
      </c>
      <c r="H278" s="32">
        <v>0</v>
      </c>
      <c r="I278" s="32">
        <v>0</v>
      </c>
    </row>
    <row r="279" spans="1:9" ht="15" customHeight="1" x14ac:dyDescent="0.25">
      <c r="A279" s="26">
        <v>717001</v>
      </c>
      <c r="B279" s="26" t="s">
        <v>185</v>
      </c>
      <c r="C279" s="32">
        <v>0</v>
      </c>
      <c r="D279" s="32">
        <v>14000</v>
      </c>
      <c r="E279" s="32">
        <v>0</v>
      </c>
      <c r="F279" s="32">
        <v>0</v>
      </c>
      <c r="G279" s="32">
        <v>0</v>
      </c>
      <c r="H279" s="32">
        <v>0</v>
      </c>
      <c r="I279" s="32">
        <v>0</v>
      </c>
    </row>
    <row r="280" spans="1:9" ht="15" customHeight="1" x14ac:dyDescent="0.25">
      <c r="A280" s="26">
        <v>717001</v>
      </c>
      <c r="B280" s="26" t="s">
        <v>186</v>
      </c>
      <c r="C280" s="32">
        <v>0</v>
      </c>
      <c r="D280" s="32">
        <v>0</v>
      </c>
      <c r="E280" s="32">
        <v>0</v>
      </c>
      <c r="F280" s="32">
        <v>0</v>
      </c>
      <c r="G280" s="32">
        <v>0</v>
      </c>
      <c r="H280" s="32">
        <v>0</v>
      </c>
      <c r="I280" s="32">
        <v>0</v>
      </c>
    </row>
    <row r="281" spans="1:9" ht="15" customHeight="1" x14ac:dyDescent="0.25">
      <c r="A281" s="26">
        <v>717001</v>
      </c>
      <c r="B281" s="26" t="s">
        <v>249</v>
      </c>
      <c r="C281" s="32">
        <v>74000</v>
      </c>
      <c r="D281" s="32">
        <v>50000</v>
      </c>
      <c r="E281" s="32">
        <v>76845</v>
      </c>
      <c r="F281" s="32">
        <v>57220</v>
      </c>
      <c r="G281" s="32">
        <v>0</v>
      </c>
      <c r="H281" s="32">
        <v>0</v>
      </c>
      <c r="I281" s="32">
        <v>0</v>
      </c>
    </row>
    <row r="282" spans="1:9" ht="15" customHeight="1" x14ac:dyDescent="0.25">
      <c r="A282" s="26">
        <v>717001</v>
      </c>
      <c r="B282" s="26" t="s">
        <v>287</v>
      </c>
      <c r="C282" s="32">
        <v>0</v>
      </c>
      <c r="D282" s="32"/>
      <c r="E282" s="32"/>
      <c r="F282" s="32"/>
      <c r="G282" s="32">
        <v>39516</v>
      </c>
      <c r="H282" s="32"/>
      <c r="I282" s="32"/>
    </row>
    <row r="283" spans="1:9" ht="15" customHeight="1" x14ac:dyDescent="0.25">
      <c r="A283" s="26">
        <v>717001</v>
      </c>
      <c r="B283" s="26" t="s">
        <v>278</v>
      </c>
      <c r="C283" s="32">
        <v>0</v>
      </c>
      <c r="D283" s="32"/>
      <c r="E283" s="32"/>
      <c r="F283" s="32"/>
      <c r="G283" s="32"/>
      <c r="H283" s="32">
        <v>30000</v>
      </c>
      <c r="I283" s="32">
        <v>40000</v>
      </c>
    </row>
    <row r="284" spans="1:9" ht="15" customHeight="1" x14ac:dyDescent="0.25">
      <c r="A284" s="26">
        <v>717001</v>
      </c>
      <c r="B284" s="26" t="s">
        <v>264</v>
      </c>
      <c r="C284" s="32">
        <v>0</v>
      </c>
      <c r="D284" s="32"/>
      <c r="E284" s="32"/>
      <c r="F284" s="32">
        <v>18464.46</v>
      </c>
      <c r="G284" s="32">
        <v>0</v>
      </c>
      <c r="H284" s="32">
        <v>0</v>
      </c>
      <c r="I284" s="32">
        <v>0</v>
      </c>
    </row>
    <row r="285" spans="1:9" ht="15" customHeight="1" x14ac:dyDescent="0.25">
      <c r="A285" s="32">
        <v>716</v>
      </c>
      <c r="B285" s="42" t="s">
        <v>121</v>
      </c>
      <c r="C285" s="26">
        <v>2180</v>
      </c>
      <c r="D285" s="32"/>
      <c r="E285" s="32">
        <v>5000</v>
      </c>
      <c r="F285" s="32"/>
      <c r="G285" s="32"/>
      <c r="H285" s="32"/>
      <c r="I285" s="32"/>
    </row>
    <row r="286" spans="1:9" ht="15" customHeight="1" x14ac:dyDescent="0.25">
      <c r="A286" s="87" t="s">
        <v>274</v>
      </c>
      <c r="B286" s="25" t="s">
        <v>91</v>
      </c>
      <c r="C286" s="25">
        <v>0</v>
      </c>
      <c r="D286" s="32">
        <v>50000</v>
      </c>
      <c r="E286" s="32">
        <v>0</v>
      </c>
      <c r="F286" s="32">
        <v>0</v>
      </c>
      <c r="G286" s="76">
        <v>30000</v>
      </c>
      <c r="H286" s="32">
        <v>0</v>
      </c>
      <c r="I286" s="32">
        <v>0</v>
      </c>
    </row>
    <row r="287" spans="1:9" ht="15" customHeight="1" x14ac:dyDescent="0.25">
      <c r="A287" s="26">
        <v>717001</v>
      </c>
      <c r="B287" s="26" t="s">
        <v>271</v>
      </c>
      <c r="C287" s="26">
        <v>0</v>
      </c>
      <c r="D287" s="32">
        <v>0</v>
      </c>
      <c r="E287" s="32">
        <v>0</v>
      </c>
      <c r="F287" s="32">
        <v>0</v>
      </c>
      <c r="G287" s="32">
        <v>30000</v>
      </c>
      <c r="H287" s="32">
        <v>0</v>
      </c>
      <c r="I287" s="32"/>
    </row>
    <row r="288" spans="1:9" ht="21.75" customHeight="1" x14ac:dyDescent="0.25">
      <c r="A288" s="87" t="s">
        <v>200</v>
      </c>
      <c r="B288" s="25" t="s">
        <v>83</v>
      </c>
      <c r="C288" s="25">
        <v>0</v>
      </c>
      <c r="D288" s="32">
        <v>2500</v>
      </c>
      <c r="E288" s="32">
        <v>0</v>
      </c>
      <c r="F288" s="76">
        <f>F289+F290+F291</f>
        <v>58497.45</v>
      </c>
      <c r="G288" s="32"/>
      <c r="H288" s="32"/>
      <c r="I288" s="32"/>
    </row>
    <row r="289" spans="1:9" ht="15" customHeight="1" x14ac:dyDescent="0.25">
      <c r="A289" s="26">
        <v>717001</v>
      </c>
      <c r="B289" s="26" t="s">
        <v>272</v>
      </c>
      <c r="C289" s="26">
        <v>0</v>
      </c>
      <c r="D289" s="32">
        <v>0</v>
      </c>
      <c r="E289" s="32">
        <v>0</v>
      </c>
      <c r="F289" s="32">
        <v>30497.45</v>
      </c>
      <c r="G289" s="32">
        <v>0</v>
      </c>
      <c r="H289" s="32"/>
      <c r="I289" s="32"/>
    </row>
    <row r="290" spans="1:9" ht="15" customHeight="1" x14ac:dyDescent="0.25">
      <c r="A290" s="26">
        <v>717001</v>
      </c>
      <c r="B290" s="26" t="s">
        <v>286</v>
      </c>
      <c r="C290" s="25">
        <v>0</v>
      </c>
      <c r="D290" s="32">
        <v>0</v>
      </c>
      <c r="E290" s="32">
        <v>0</v>
      </c>
      <c r="F290" s="32">
        <v>25500</v>
      </c>
      <c r="G290" s="32">
        <v>0</v>
      </c>
      <c r="H290" s="26">
        <v>0</v>
      </c>
      <c r="I290" s="26">
        <v>0</v>
      </c>
    </row>
    <row r="291" spans="1:9" ht="15" customHeight="1" x14ac:dyDescent="0.25">
      <c r="A291" s="32">
        <v>716</v>
      </c>
      <c r="B291" s="42" t="s">
        <v>121</v>
      </c>
      <c r="C291" s="26">
        <v>0</v>
      </c>
      <c r="D291" s="26">
        <v>2500</v>
      </c>
      <c r="E291" s="26">
        <v>0</v>
      </c>
      <c r="F291" s="26">
        <v>2500</v>
      </c>
      <c r="G291" s="26">
        <v>0</v>
      </c>
      <c r="H291" s="26">
        <v>0</v>
      </c>
      <c r="I291" s="26">
        <v>0</v>
      </c>
    </row>
    <row r="292" spans="1:9" ht="15" customHeight="1" x14ac:dyDescent="0.25">
      <c r="A292" s="76" t="s">
        <v>202</v>
      </c>
      <c r="B292" s="67" t="s">
        <v>67</v>
      </c>
      <c r="C292" s="105">
        <f>C293</f>
        <v>0</v>
      </c>
      <c r="D292" s="25">
        <v>3200</v>
      </c>
      <c r="E292" s="25">
        <v>0</v>
      </c>
      <c r="F292" s="25">
        <v>0</v>
      </c>
      <c r="G292" s="25">
        <v>0</v>
      </c>
      <c r="H292" s="25">
        <v>0</v>
      </c>
      <c r="I292" s="25">
        <v>0</v>
      </c>
    </row>
    <row r="293" spans="1:9" ht="15" customHeight="1" x14ac:dyDescent="0.25">
      <c r="A293" s="32">
        <v>713004</v>
      </c>
      <c r="B293" s="42" t="s">
        <v>207</v>
      </c>
      <c r="C293" s="33">
        <v>0</v>
      </c>
      <c r="D293" s="26">
        <v>3200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</row>
    <row r="294" spans="1:9" ht="15" customHeight="1" x14ac:dyDescent="0.25">
      <c r="A294" s="67" t="s">
        <v>218</v>
      </c>
      <c r="B294" s="25" t="s">
        <v>175</v>
      </c>
      <c r="C294" s="106">
        <v>5000</v>
      </c>
      <c r="D294" s="25">
        <v>5000</v>
      </c>
      <c r="E294" s="25">
        <v>0</v>
      </c>
      <c r="F294" s="25">
        <v>0</v>
      </c>
      <c r="G294" s="25">
        <v>0</v>
      </c>
      <c r="H294" s="25">
        <v>0</v>
      </c>
      <c r="I294" s="25">
        <v>0</v>
      </c>
    </row>
    <row r="295" spans="1:9" ht="15" customHeight="1" x14ac:dyDescent="0.25">
      <c r="A295" s="32">
        <v>717002</v>
      </c>
      <c r="B295" s="42" t="s">
        <v>176</v>
      </c>
      <c r="C295" s="26">
        <v>5000</v>
      </c>
      <c r="D295" s="26">
        <v>5000</v>
      </c>
      <c r="E295" s="26">
        <v>0</v>
      </c>
      <c r="F295" s="26">
        <v>0</v>
      </c>
      <c r="G295" s="26">
        <v>0</v>
      </c>
      <c r="H295" s="26">
        <v>0</v>
      </c>
      <c r="I295" s="26">
        <v>0</v>
      </c>
    </row>
    <row r="296" spans="1:9" ht="15" customHeight="1" x14ac:dyDescent="0.25">
      <c r="A296" s="38" t="s">
        <v>220</v>
      </c>
      <c r="B296" s="76" t="s">
        <v>94</v>
      </c>
      <c r="C296" s="25">
        <v>620</v>
      </c>
      <c r="D296" s="25">
        <v>2522</v>
      </c>
      <c r="E296" s="25">
        <v>90000</v>
      </c>
      <c r="F296" s="25">
        <v>23363.09</v>
      </c>
      <c r="G296" s="25">
        <v>24000</v>
      </c>
      <c r="H296" s="25">
        <v>0</v>
      </c>
      <c r="I296" s="25">
        <v>0</v>
      </c>
    </row>
    <row r="297" spans="1:9" ht="15" customHeight="1" x14ac:dyDescent="0.25">
      <c r="A297" s="32">
        <v>717001</v>
      </c>
      <c r="B297" s="32" t="s">
        <v>269</v>
      </c>
      <c r="C297" s="26">
        <v>0</v>
      </c>
      <c r="D297" s="26">
        <v>2522</v>
      </c>
      <c r="E297" s="26">
        <v>0</v>
      </c>
      <c r="F297" s="26">
        <v>0</v>
      </c>
      <c r="G297" s="26">
        <v>24000</v>
      </c>
      <c r="H297" s="25"/>
      <c r="I297" s="25"/>
    </row>
    <row r="298" spans="1:9" ht="15" customHeight="1" x14ac:dyDescent="0.25">
      <c r="A298" s="26">
        <v>717001</v>
      </c>
      <c r="B298" s="32" t="s">
        <v>206</v>
      </c>
      <c r="C298" s="26">
        <v>620</v>
      </c>
      <c r="D298" s="26">
        <v>0</v>
      </c>
      <c r="E298" s="26">
        <v>90000</v>
      </c>
      <c r="F298" s="26">
        <v>23363.09</v>
      </c>
      <c r="G298" s="26">
        <v>0</v>
      </c>
      <c r="H298" s="26">
        <v>0</v>
      </c>
      <c r="I298" s="26">
        <v>0</v>
      </c>
    </row>
    <row r="299" spans="1:9" ht="15" customHeight="1" x14ac:dyDescent="0.25">
      <c r="A299" s="38" t="s">
        <v>275</v>
      </c>
      <c r="B299" s="76" t="s">
        <v>277</v>
      </c>
      <c r="C299" s="26">
        <v>0</v>
      </c>
      <c r="D299" s="26">
        <v>0</v>
      </c>
      <c r="E299" s="26">
        <v>0</v>
      </c>
      <c r="F299" s="25">
        <v>10680</v>
      </c>
      <c r="G299" s="26">
        <v>0</v>
      </c>
      <c r="H299" s="26">
        <v>0</v>
      </c>
      <c r="I299" s="26">
        <v>0</v>
      </c>
    </row>
    <row r="300" spans="1:9" ht="15" customHeight="1" x14ac:dyDescent="0.25">
      <c r="A300" s="32">
        <v>713004</v>
      </c>
      <c r="B300" s="32" t="s">
        <v>276</v>
      </c>
      <c r="C300" s="26">
        <v>0</v>
      </c>
      <c r="D300" s="26">
        <v>0</v>
      </c>
      <c r="E300" s="26">
        <v>0</v>
      </c>
      <c r="F300" s="26">
        <v>10680</v>
      </c>
      <c r="G300" s="26">
        <v>0</v>
      </c>
      <c r="H300" s="26">
        <v>0</v>
      </c>
      <c r="I300" s="26">
        <v>0</v>
      </c>
    </row>
    <row r="301" spans="1:9" ht="21.75" customHeight="1" x14ac:dyDescent="0.25">
      <c r="A301" s="103" t="s">
        <v>215</v>
      </c>
      <c r="B301" s="52" t="s">
        <v>122</v>
      </c>
      <c r="C301" s="102">
        <f>C302</f>
        <v>20417.07</v>
      </c>
      <c r="D301" s="102">
        <f>D302</f>
        <v>20528.13</v>
      </c>
      <c r="E301" s="102">
        <v>18583</v>
      </c>
      <c r="F301" s="102">
        <f>F302</f>
        <v>20417</v>
      </c>
      <c r="G301" s="102">
        <v>20417</v>
      </c>
      <c r="H301" s="102">
        <v>20417</v>
      </c>
      <c r="I301" s="102">
        <v>20417</v>
      </c>
    </row>
    <row r="302" spans="1:9" ht="15" customHeight="1" x14ac:dyDescent="0.25">
      <c r="A302" s="26">
        <v>821005</v>
      </c>
      <c r="B302" s="39" t="s">
        <v>123</v>
      </c>
      <c r="C302" s="33">
        <v>20417.07</v>
      </c>
      <c r="D302" s="33">
        <v>20528.13</v>
      </c>
      <c r="E302" s="33">
        <v>18583</v>
      </c>
      <c r="F302" s="33">
        <v>20417</v>
      </c>
      <c r="G302" s="33">
        <v>20417</v>
      </c>
      <c r="H302" s="33">
        <v>20417</v>
      </c>
      <c r="I302" s="33">
        <v>20417</v>
      </c>
    </row>
    <row r="303" spans="1:9" ht="25.5" customHeight="1" x14ac:dyDescent="0.25">
      <c r="A303" s="107" t="s">
        <v>124</v>
      </c>
      <c r="B303" s="108"/>
      <c r="C303" s="91">
        <f>C272+C273+C301</f>
        <v>968060.66</v>
      </c>
      <c r="D303" s="91">
        <f>D301+D273+D272</f>
        <v>1072116.0799999998</v>
      </c>
      <c r="E303" s="91">
        <f>E272+E273+E301</f>
        <v>1108630.0699999998</v>
      </c>
      <c r="F303" s="91">
        <f>F272+F273+F301</f>
        <v>1189884.71</v>
      </c>
      <c r="G303" s="91">
        <f>G301+G273+G272</f>
        <v>1126412.6299999999</v>
      </c>
      <c r="H303" s="91">
        <f>H301+H273+H272</f>
        <v>1023200.63</v>
      </c>
      <c r="I303" s="91">
        <f>I301+I273+I272</f>
        <v>1023686.63</v>
      </c>
    </row>
    <row r="305" spans="2:7" ht="15" customHeight="1" x14ac:dyDescent="0.25">
      <c r="B305" s="2" t="s">
        <v>188</v>
      </c>
    </row>
    <row r="306" spans="2:7" ht="15" customHeight="1" x14ac:dyDescent="0.25">
      <c r="B306" s="2" t="s">
        <v>289</v>
      </c>
    </row>
    <row r="307" spans="2:7" ht="15" customHeight="1" x14ac:dyDescent="0.25">
      <c r="B307" s="2" t="s">
        <v>189</v>
      </c>
    </row>
    <row r="308" spans="2:7" ht="15" customHeight="1" x14ac:dyDescent="0.25">
      <c r="G308" s="2" t="s">
        <v>225</v>
      </c>
    </row>
  </sheetData>
  <mergeCells count="7">
    <mergeCell ref="A303:B303"/>
    <mergeCell ref="A1:C2"/>
    <mergeCell ref="A3:B3"/>
    <mergeCell ref="A35:A54"/>
    <mergeCell ref="A55:B55"/>
    <mergeCell ref="A69:B69"/>
    <mergeCell ref="A71:B7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DigiPro</cp:lastModifiedBy>
  <cp:lastPrinted>2017-11-14T10:26:36Z</cp:lastPrinted>
  <dcterms:created xsi:type="dcterms:W3CDTF">2013-11-22T13:15:32Z</dcterms:created>
  <dcterms:modified xsi:type="dcterms:W3CDTF">2017-11-28T08:17:16Z</dcterms:modified>
</cp:coreProperties>
</file>